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600" windowHeight="11760" activeTab="3"/>
  </bookViews>
  <sheets>
    <sheet name="2014" sheetId="14" r:id="rId1"/>
    <sheet name="2016" sheetId="17" r:id="rId2"/>
    <sheet name="2023" sheetId="22" r:id="rId3"/>
    <sheet name="2024" sheetId="23" r:id="rId4"/>
  </sheets>
  <definedNames>
    <definedName name="_xlnm._FilterDatabase" localSheetId="2" hidden="1">'2023'!$A$102:$K$125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0" i="23"/>
  <c r="K140"/>
  <c r="M139"/>
  <c r="K139"/>
  <c r="M138"/>
  <c r="K138"/>
  <c r="M137"/>
  <c r="K137"/>
  <c r="M136"/>
  <c r="K136"/>
  <c r="M135"/>
  <c r="K135"/>
  <c r="M134"/>
  <c r="K134"/>
  <c r="M133"/>
  <c r="K133"/>
  <c r="M131"/>
  <c r="K131"/>
  <c r="M132"/>
  <c r="K132"/>
  <c r="M130"/>
  <c r="K130"/>
  <c r="M129" l="1"/>
  <c r="K129"/>
  <c r="M128"/>
  <c r="K128"/>
  <c r="M127"/>
  <c r="K127"/>
  <c r="M124"/>
  <c r="K124"/>
  <c r="M126"/>
  <c r="K126"/>
  <c r="M125"/>
  <c r="K125"/>
  <c r="M122"/>
  <c r="K122"/>
  <c r="M123"/>
  <c r="K123"/>
  <c r="M121"/>
  <c r="K121"/>
  <c r="M120"/>
  <c r="K120"/>
  <c r="M119"/>
  <c r="K119"/>
  <c r="M118"/>
  <c r="K118"/>
  <c r="M117"/>
  <c r="K117"/>
  <c r="M116"/>
  <c r="K116"/>
  <c r="M106"/>
  <c r="K106"/>
  <c r="M105"/>
  <c r="K105"/>
  <c r="M115"/>
  <c r="K115"/>
  <c r="M114"/>
  <c r="K114"/>
  <c r="M113"/>
  <c r="K113"/>
  <c r="M109"/>
  <c r="K109"/>
  <c r="M112"/>
  <c r="K112"/>
  <c r="M111"/>
  <c r="K111"/>
  <c r="M110"/>
  <c r="K110"/>
  <c r="M108"/>
  <c r="K108"/>
  <c r="M107"/>
  <c r="K107"/>
  <c r="K104"/>
  <c r="M104"/>
  <c r="K103"/>
  <c r="K102"/>
  <c r="K101"/>
  <c r="K100"/>
  <c r="K99"/>
  <c r="M141"/>
  <c r="M103"/>
  <c r="M102"/>
  <c r="M101"/>
  <c r="M100"/>
  <c r="M99"/>
  <c r="M98"/>
  <c r="K98"/>
  <c r="M97"/>
  <c r="K97"/>
  <c r="M96"/>
  <c r="K96"/>
  <c r="M95"/>
  <c r="K95"/>
  <c r="M94"/>
  <c r="K94"/>
  <c r="M88"/>
  <c r="K88"/>
  <c r="M87"/>
  <c r="K87"/>
  <c r="M86"/>
  <c r="K86"/>
  <c r="M85"/>
  <c r="K85"/>
  <c r="M84"/>
  <c r="K84"/>
  <c r="M83"/>
  <c r="K83"/>
  <c r="K142" l="1"/>
  <c r="M82"/>
  <c r="K82"/>
  <c r="M81"/>
  <c r="K81"/>
  <c r="M80"/>
  <c r="K80"/>
  <c r="M79"/>
  <c r="K79"/>
  <c r="M78"/>
  <c r="K78"/>
  <c r="M70"/>
  <c r="K70"/>
  <c r="M77"/>
  <c r="K77"/>
  <c r="M76"/>
  <c r="K76"/>
  <c r="M75"/>
  <c r="K75"/>
  <c r="M74"/>
  <c r="K74"/>
  <c r="M73"/>
  <c r="K73"/>
  <c r="M72"/>
  <c r="K72"/>
  <c r="M71"/>
  <c r="K71"/>
  <c r="M69"/>
  <c r="K69"/>
  <c r="M68"/>
  <c r="K68"/>
  <c r="M67"/>
  <c r="K67"/>
  <c r="M66"/>
  <c r="K66"/>
  <c r="M65"/>
  <c r="K65"/>
  <c r="M64"/>
  <c r="K64"/>
  <c r="M63"/>
  <c r="K63"/>
  <c r="M58"/>
  <c r="K58"/>
  <c r="M57"/>
  <c r="K57"/>
  <c r="M56"/>
  <c r="K56"/>
  <c r="M55"/>
  <c r="K55"/>
  <c r="M51"/>
  <c r="K51"/>
  <c r="M49"/>
  <c r="K49"/>
  <c r="M54"/>
  <c r="K54"/>
  <c r="M53"/>
  <c r="K53"/>
  <c r="M52"/>
  <c r="K52"/>
  <c r="M50"/>
  <c r="K50"/>
  <c r="M48"/>
  <c r="K48"/>
  <c r="M47"/>
  <c r="K47"/>
  <c r="M46"/>
  <c r="K46"/>
  <c r="M45"/>
  <c r="K45"/>
  <c r="M44"/>
  <c r="K44"/>
  <c r="M39"/>
  <c r="K39"/>
  <c r="M38"/>
  <c r="K38"/>
  <c r="M34"/>
  <c r="K34"/>
  <c r="M37"/>
  <c r="K37"/>
  <c r="M36"/>
  <c r="K36"/>
  <c r="M35"/>
  <c r="K35"/>
  <c r="M33"/>
  <c r="K33"/>
  <c r="M32"/>
  <c r="K32"/>
  <c r="M31"/>
  <c r="K31"/>
  <c r="M30"/>
  <c r="K30"/>
  <c r="M29"/>
  <c r="K29"/>
  <c r="K90" l="1"/>
  <c r="K60"/>
  <c r="K41"/>
  <c r="M24"/>
  <c r="K24"/>
  <c r="M23"/>
  <c r="K23"/>
  <c r="M22"/>
  <c r="K22"/>
  <c r="K26" l="1"/>
  <c r="M17"/>
  <c r="K17"/>
  <c r="M16"/>
  <c r="K16"/>
  <c r="M15"/>
  <c r="M14"/>
  <c r="M13"/>
  <c r="K15"/>
  <c r="K14"/>
  <c r="K13"/>
  <c r="K12"/>
  <c r="M12"/>
  <c r="M11" l="1"/>
  <c r="K11"/>
  <c r="M10" l="1"/>
  <c r="M9"/>
  <c r="K10"/>
  <c r="K9"/>
  <c r="K19" l="1"/>
  <c r="M185" i="22"/>
  <c r="M184"/>
  <c r="M183"/>
  <c r="M182"/>
  <c r="M181"/>
  <c r="K185"/>
  <c r="K184"/>
  <c r="K183"/>
  <c r="K182"/>
  <c r="K181"/>
  <c r="M177"/>
  <c r="M180"/>
  <c r="M179"/>
  <c r="M178"/>
  <c r="K180"/>
  <c r="K179"/>
  <c r="K178"/>
  <c r="M176"/>
  <c r="M175"/>
  <c r="M174"/>
  <c r="M173"/>
  <c r="M172"/>
  <c r="M171"/>
  <c r="M170"/>
  <c r="M169"/>
  <c r="M168"/>
  <c r="M167"/>
  <c r="M166"/>
  <c r="M165"/>
  <c r="M164"/>
  <c r="K177"/>
  <c r="K176"/>
  <c r="K175"/>
  <c r="K174"/>
  <c r="K173"/>
  <c r="K172"/>
  <c r="K171"/>
  <c r="K170"/>
  <c r="K169"/>
  <c r="K168"/>
  <c r="K167"/>
  <c r="K166"/>
  <c r="K165"/>
  <c r="K164"/>
  <c r="M149"/>
  <c r="M150"/>
  <c r="M151"/>
  <c r="M152"/>
  <c r="M153"/>
  <c r="M154"/>
  <c r="M155"/>
  <c r="M156"/>
  <c r="M157"/>
  <c r="M158"/>
  <c r="M159"/>
  <c r="K159"/>
  <c r="K158"/>
  <c r="K157"/>
  <c r="K156"/>
  <c r="K155"/>
  <c r="K148"/>
  <c r="K153"/>
  <c r="K152"/>
  <c r="K150"/>
  <c r="K154"/>
  <c r="K151"/>
  <c r="K149"/>
  <c r="M148"/>
  <c r="M147"/>
  <c r="M146"/>
  <c r="M145"/>
  <c r="M144"/>
  <c r="M143"/>
  <c r="M142"/>
  <c r="M141"/>
  <c r="M140"/>
  <c r="K147"/>
  <c r="K143"/>
  <c r="K146"/>
  <c r="K145"/>
  <c r="K144"/>
  <c r="K142"/>
  <c r="K141"/>
  <c r="K140"/>
  <c r="M139"/>
  <c r="K139"/>
  <c r="K187" l="1"/>
  <c r="K161"/>
  <c r="K134"/>
  <c r="K133"/>
  <c r="K132"/>
  <c r="M134"/>
  <c r="M133"/>
  <c r="M132"/>
  <c r="K130" l="1"/>
  <c r="K129"/>
  <c r="M131"/>
  <c r="K131"/>
  <c r="M130"/>
  <c r="M129"/>
  <c r="M128" l="1"/>
  <c r="K128"/>
  <c r="M127"/>
  <c r="K127"/>
  <c r="M126"/>
  <c r="K126"/>
  <c r="K123"/>
  <c r="M125"/>
  <c r="K125"/>
  <c r="M124"/>
  <c r="K124"/>
  <c r="M123"/>
  <c r="K118"/>
  <c r="M122"/>
  <c r="K122"/>
  <c r="M121"/>
  <c r="K121"/>
  <c r="M120"/>
  <c r="K120"/>
  <c r="M119"/>
  <c r="K119"/>
  <c r="M118"/>
  <c r="M117"/>
  <c r="K117"/>
  <c r="M116"/>
  <c r="K116"/>
  <c r="M115"/>
  <c r="K115"/>
  <c r="K114"/>
  <c r="K113"/>
  <c r="K112"/>
  <c r="M114"/>
  <c r="M113"/>
  <c r="M112"/>
  <c r="K111"/>
  <c r="M111"/>
  <c r="K107"/>
  <c r="M110"/>
  <c r="K110"/>
  <c r="M109"/>
  <c r="K109"/>
  <c r="M108"/>
  <c r="K108"/>
  <c r="M107"/>
  <c r="M106"/>
  <c r="K106"/>
  <c r="M105"/>
  <c r="K105"/>
  <c r="M104"/>
  <c r="K104"/>
  <c r="M103"/>
  <c r="K103"/>
  <c r="K98"/>
  <c r="K88"/>
  <c r="K71"/>
  <c r="K70"/>
  <c r="M98"/>
  <c r="M97"/>
  <c r="K97"/>
  <c r="M92"/>
  <c r="K92"/>
  <c r="M91"/>
  <c r="K91"/>
  <c r="M90"/>
  <c r="K90"/>
  <c r="M89"/>
  <c r="K89"/>
  <c r="M88"/>
  <c r="M87"/>
  <c r="K87"/>
  <c r="M86"/>
  <c r="K86"/>
  <c r="M85"/>
  <c r="K85"/>
  <c r="M84"/>
  <c r="K84"/>
  <c r="M83"/>
  <c r="K83"/>
  <c r="M82"/>
  <c r="K82"/>
  <c r="M81"/>
  <c r="K81"/>
  <c r="M80"/>
  <c r="K80"/>
  <c r="M79"/>
  <c r="K79"/>
  <c r="M78"/>
  <c r="K78"/>
  <c r="M77"/>
  <c r="K77"/>
  <c r="M76"/>
  <c r="K76"/>
  <c r="M75"/>
  <c r="K75"/>
  <c r="M74"/>
  <c r="K74"/>
  <c r="M73"/>
  <c r="K73"/>
  <c r="M72"/>
  <c r="K72"/>
  <c r="M71"/>
  <c r="M70"/>
  <c r="M69"/>
  <c r="K69"/>
  <c r="M68"/>
  <c r="K68"/>
  <c r="M67"/>
  <c r="K67"/>
  <c r="M66"/>
  <c r="K66"/>
  <c r="M65"/>
  <c r="K65"/>
  <c r="M64"/>
  <c r="K64"/>
  <c r="M63"/>
  <c r="K63"/>
  <c r="M62"/>
  <c r="K62"/>
  <c r="M61"/>
  <c r="K61"/>
  <c r="K56"/>
  <c r="M56"/>
  <c r="M55"/>
  <c r="K55"/>
  <c r="M54"/>
  <c r="K54"/>
  <c r="M53"/>
  <c r="K53"/>
  <c r="M52"/>
  <c r="K52"/>
  <c r="M51"/>
  <c r="K51"/>
  <c r="M50"/>
  <c r="K50"/>
  <c r="M49"/>
  <c r="K49"/>
  <c r="M48"/>
  <c r="K48"/>
  <c r="M47"/>
  <c r="K47"/>
  <c r="M43"/>
  <c r="M44"/>
  <c r="M45"/>
  <c r="M46"/>
  <c r="K46"/>
  <c r="K45"/>
  <c r="K44"/>
  <c r="K43"/>
  <c r="M38"/>
  <c r="M39"/>
  <c r="M40"/>
  <c r="M41"/>
  <c r="M42"/>
  <c r="K42"/>
  <c r="K40"/>
  <c r="K39"/>
  <c r="K38"/>
  <c r="K37"/>
  <c r="K41"/>
  <c r="M37"/>
  <c r="K36"/>
  <c r="M36"/>
  <c r="K35"/>
  <c r="M32"/>
  <c r="M33"/>
  <c r="M34"/>
  <c r="M35"/>
  <c r="K34"/>
  <c r="K33"/>
  <c r="K32"/>
  <c r="M31"/>
  <c r="M30"/>
  <c r="M29"/>
  <c r="M28"/>
  <c r="M27"/>
  <c r="M26"/>
  <c r="M25"/>
  <c r="M24"/>
  <c r="M23"/>
  <c r="M22"/>
  <c r="M21"/>
  <c r="M20"/>
  <c r="M19"/>
  <c r="M18"/>
  <c r="K31"/>
  <c r="K30"/>
  <c r="K29"/>
  <c r="K28"/>
  <c r="K27"/>
  <c r="K26"/>
  <c r="K25"/>
  <c r="K24"/>
  <c r="K23"/>
  <c r="K22"/>
  <c r="K21"/>
  <c r="K20"/>
  <c r="K19"/>
  <c r="M17"/>
  <c r="M16"/>
  <c r="M15"/>
  <c r="M14"/>
  <c r="M13"/>
  <c r="M12"/>
  <c r="K18"/>
  <c r="K136" l="1"/>
  <c r="K100"/>
  <c r="K94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K17"/>
  <c r="K12"/>
  <c r="K16"/>
  <c r="K15"/>
  <c r="K14"/>
  <c r="K13"/>
  <c r="K11"/>
  <c r="K10"/>
  <c r="K9"/>
  <c r="M11"/>
  <c r="M10"/>
  <c r="M9"/>
  <c r="K58" l="1"/>
  <c r="D13" i="17" l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K55" i="14"/>
  <c r="K54"/>
  <c r="K53"/>
  <c r="K52"/>
  <c r="K51"/>
  <c r="K50"/>
  <c r="K49"/>
  <c r="K48"/>
  <c r="K47"/>
  <c r="K46"/>
  <c r="K45"/>
  <c r="K44"/>
  <c r="K43"/>
  <c r="K42"/>
  <c r="K41"/>
  <c r="K36"/>
  <c r="K37"/>
  <c r="K34"/>
  <c r="K35"/>
  <c r="K33"/>
  <c r="K32"/>
  <c r="K31"/>
  <c r="K29"/>
  <c r="K30"/>
  <c r="K28"/>
  <c r="K27"/>
  <c r="K26"/>
  <c r="D28" i="17" l="1"/>
  <c r="D29" s="1"/>
  <c r="D30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C32" s="1"/>
  <c r="K56" i="14"/>
  <c r="K25"/>
  <c r="K24"/>
  <c r="K20"/>
  <c r="K10"/>
  <c r="K11"/>
  <c r="K12"/>
  <c r="K13"/>
  <c r="K18"/>
  <c r="K17"/>
  <c r="K16"/>
  <c r="K15"/>
  <c r="K14"/>
  <c r="K38" l="1"/>
  <c r="K21"/>
</calcChain>
</file>

<file path=xl/sharedStrings.xml><?xml version="1.0" encoding="utf-8"?>
<sst xmlns="http://schemas.openxmlformats.org/spreadsheetml/2006/main" count="1183" uniqueCount="385">
  <si>
    <t>S.No.</t>
  </si>
  <si>
    <t>ENTRY</t>
  </si>
  <si>
    <t>SCRIPT</t>
  </si>
  <si>
    <t>PROFIT PER LOT</t>
  </si>
  <si>
    <t>STATUS</t>
  </si>
  <si>
    <t>LOT SIZE</t>
  </si>
  <si>
    <t>ACTION</t>
  </si>
  <si>
    <t>SL TRIGGERED</t>
  </si>
  <si>
    <t>IDFC</t>
  </si>
  <si>
    <t>AXIS BANK</t>
  </si>
  <si>
    <t>RELIANCE</t>
  </si>
  <si>
    <t>HDFC BANK</t>
  </si>
  <si>
    <t xml:space="preserve">Entry Date </t>
  </si>
  <si>
    <t>TARGET/SL</t>
  </si>
  <si>
    <t xml:space="preserve">Exit Date </t>
  </si>
  <si>
    <t>QTY.</t>
  </si>
  <si>
    <t>BUY 980 CE</t>
  </si>
  <si>
    <t>BUY 140 CE</t>
  </si>
  <si>
    <t>PROFIT BOOKED</t>
  </si>
  <si>
    <t>BUY 30 CE</t>
  </si>
  <si>
    <t xml:space="preserve">JPASSOCIATES </t>
  </si>
  <si>
    <t>BUY 2450 PE</t>
  </si>
  <si>
    <t>TCS</t>
  </si>
  <si>
    <t>BUY 910 CE</t>
  </si>
  <si>
    <t>BUY 390 CE</t>
  </si>
  <si>
    <t>BUY 520 CE</t>
  </si>
  <si>
    <t>TATAMOTORS</t>
  </si>
  <si>
    <t>BUY 70 CE NOVEMBER</t>
  </si>
  <si>
    <t>IDBI</t>
  </si>
  <si>
    <t>-</t>
  </si>
  <si>
    <t>BUY 150 CE NOVEMBER</t>
  </si>
  <si>
    <t>BUY 430 PE</t>
  </si>
  <si>
    <t>BUY 480 PE</t>
  </si>
  <si>
    <t>TATA STEEL</t>
  </si>
  <si>
    <t>BUY 480 CE</t>
  </si>
  <si>
    <t xml:space="preserve">“Disclaimer : Investment / trading in markets are subject to market risk. Past performance does not guarantee future results.” </t>
  </si>
  <si>
    <t>BUY 910 PE</t>
  </si>
  <si>
    <t>HINDALCO</t>
  </si>
  <si>
    <t>BUY 160 CE</t>
  </si>
  <si>
    <t>BUY 147.5 CE</t>
  </si>
  <si>
    <t>BUY 8450 PE</t>
  </si>
  <si>
    <t>NIFTY</t>
  </si>
  <si>
    <t>BUY  460 PE</t>
  </si>
  <si>
    <t>BUY  DEC 2650 PE</t>
  </si>
  <si>
    <t>TECHM</t>
  </si>
  <si>
    <t>BUY  DEC 410 CE</t>
  </si>
  <si>
    <t>BHARTI AIRTEL</t>
  </si>
  <si>
    <t>NTPC</t>
  </si>
  <si>
    <t>BUY  DEC 140 CE</t>
  </si>
  <si>
    <t>DLF</t>
  </si>
  <si>
    <t>BUY  DEC 150 CE</t>
  </si>
  <si>
    <t>JINDAL STEEL</t>
  </si>
  <si>
    <t>BUY  DEC 310 CE</t>
  </si>
  <si>
    <t>SBIN</t>
  </si>
  <si>
    <t>NET PROFIT /NOVEMBER 2014</t>
  </si>
  <si>
    <t>NET PROFIT / OCTOBER 2014</t>
  </si>
  <si>
    <t>NET PROFIT /DECEMBER 2014</t>
  </si>
  <si>
    <t>BUY 3200 CE</t>
  </si>
  <si>
    <t>HERO MOTTO</t>
  </si>
  <si>
    <t>BUY 8550 PE</t>
  </si>
  <si>
    <t>BUY  DEC 500 CE</t>
  </si>
  <si>
    <t>BUY  DEC 85 CE</t>
  </si>
  <si>
    <t>SAIL</t>
  </si>
  <si>
    <t>BUY 8500 PE</t>
  </si>
  <si>
    <t>BUY 270CE</t>
  </si>
  <si>
    <t>BHEL</t>
  </si>
  <si>
    <t>BUY 360CE</t>
  </si>
  <si>
    <t>BUY 315PE</t>
  </si>
  <si>
    <t>BUY 8300 PE</t>
  </si>
  <si>
    <t>BUY 1100CE</t>
  </si>
  <si>
    <t>HDFC</t>
  </si>
  <si>
    <t>BUY 200 PE</t>
  </si>
  <si>
    <t>SSLT</t>
  </si>
  <si>
    <t>BUY 750 PE</t>
  </si>
  <si>
    <t>ASIAN PAINT</t>
  </si>
  <si>
    <t>BUY 130 CE</t>
  </si>
  <si>
    <t>BUY 350 CE</t>
  </si>
  <si>
    <t>ONGC</t>
  </si>
  <si>
    <t>BPCL</t>
  </si>
  <si>
    <t>MARUTI</t>
  </si>
  <si>
    <t>BUY 1040 CE</t>
  </si>
  <si>
    <t>* SAFE TRADERS CAN EXIT WITH TARGET 1.</t>
  </si>
  <si>
    <t>* RISKY TRADERS CAN WAIT FOR TARGET 2.</t>
  </si>
  <si>
    <t>* TARGET 1 IS CALCULATED FOR A PROFIT OF RS. 5% &amp; TARGET 2 IS GIVEN FOR A PROFIT OF 10%</t>
  </si>
  <si>
    <t>MONTHLY CALLS</t>
  </si>
  <si>
    <t>ACCURACY</t>
  </si>
  <si>
    <t>PROFIT PER MONTH</t>
  </si>
  <si>
    <t>PROFIT PER DAY</t>
  </si>
  <si>
    <t>INITIAL INVESTMENT REQUIRED</t>
  </si>
  <si>
    <t>2ND MONTH INVESTMENT AVAILABLE</t>
  </si>
  <si>
    <t>3RD MONTH INVESTMENT AVAILABLE</t>
  </si>
  <si>
    <t>4TH MONTH INVESTMENT AVAILABLE</t>
  </si>
  <si>
    <t>5TH MONTH INVESTMENT AVAILABLE</t>
  </si>
  <si>
    <t>6TH MONTH INVESTMENT AVAILABLE</t>
  </si>
  <si>
    <t>7TH MONTH INVESTMENT AVAILABLE</t>
  </si>
  <si>
    <t>8TH MONTH INVESTMENT AVAILABLE</t>
  </si>
  <si>
    <t>9TH MONTH INVESTMENT AVAILABLE</t>
  </si>
  <si>
    <t>10TH MONTH INVESTMENT AVAILABLE</t>
  </si>
  <si>
    <t>11TH MONTH INVESTMENT AVAILABLE</t>
  </si>
  <si>
    <t>12TH MONTH INVESTMENT AVAILABLE</t>
  </si>
  <si>
    <t>END OF HALF YEAR</t>
  </si>
  <si>
    <t>END OF ONE FULL YEAR</t>
  </si>
  <si>
    <t xml:space="preserve"> CRORE IN A YEAR</t>
  </si>
  <si>
    <t>Assuming Profits are not withdrawn</t>
  </si>
  <si>
    <t>Only for Client have account with our referred broker*</t>
  </si>
  <si>
    <t>50% profit sharing*</t>
  </si>
  <si>
    <t>Terms &amp; Conditions</t>
  </si>
  <si>
    <t>TATASTEEL</t>
  </si>
  <si>
    <t>SUNPHARMA</t>
  </si>
  <si>
    <t>TITAN</t>
  </si>
  <si>
    <t>M&amp;M</t>
  </si>
  <si>
    <t>AXISBANK</t>
  </si>
  <si>
    <t>CIPLA</t>
  </si>
  <si>
    <t>ADANIPORTS</t>
  </si>
  <si>
    <t>DRREDDY</t>
  </si>
  <si>
    <t>LT</t>
  </si>
  <si>
    <t>WIPRO</t>
  </si>
  <si>
    <t>KOTAKBANK</t>
  </si>
  <si>
    <t>BUY 1540 CE</t>
  </si>
  <si>
    <t>HEROMOTOCO</t>
  </si>
  <si>
    <t>HDFCBANK</t>
  </si>
  <si>
    <t>HCLTECH</t>
  </si>
  <si>
    <t>INDUSINDBK</t>
  </si>
  <si>
    <t>SL</t>
  </si>
  <si>
    <t>TARGET</t>
  </si>
  <si>
    <t>ICICI BANK</t>
  </si>
  <si>
    <t>BUY 790 PE</t>
  </si>
  <si>
    <t>ITC</t>
  </si>
  <si>
    <t>BUY 1400 PE</t>
  </si>
  <si>
    <t>BAJAJ-AUTO</t>
  </si>
  <si>
    <t xml:space="preserve"> </t>
  </si>
  <si>
    <t>BUY 1480 CE</t>
  </si>
  <si>
    <t>PROFIT PER 10LOT</t>
  </si>
  <si>
    <t>INVESTMENT</t>
  </si>
  <si>
    <t>BANK NIFTY</t>
  </si>
  <si>
    <t>10% PROFIT BOOKED</t>
  </si>
  <si>
    <t>5% PROFIT BOOKED</t>
  </si>
  <si>
    <t>Rs.2000/- PROFIT BOOKED</t>
  </si>
  <si>
    <t>Rs.1000/- PROFIT BOOKED</t>
  </si>
  <si>
    <t>BRITANNIA</t>
  </si>
  <si>
    <t>* TARGET 1 IS CALCULATED FOR A PROFIT OF RS. 5% &amp; TARGET 2 IS GIVEN FOR A PROFIT OF RS. 10%</t>
  </si>
  <si>
    <t>* SAFE TRADERS CAN EXIT WITH TARGET 1</t>
  </si>
  <si>
    <t xml:space="preserve">*INDEX OPTION QUANTITY CALCULATED FOR 10 LOT MARGIN </t>
  </si>
  <si>
    <t>BUY 19400 PE</t>
  </si>
  <si>
    <t>BUY 45200 CE</t>
  </si>
  <si>
    <t>BUY 2880 CE</t>
  </si>
  <si>
    <t>BUY 2720 CE</t>
  </si>
  <si>
    <t>BUY 19500 CE</t>
  </si>
  <si>
    <t>BUY 45100 PE</t>
  </si>
  <si>
    <t>BUY 2680 CE</t>
  </si>
  <si>
    <t>HINDUNILVR</t>
  </si>
  <si>
    <t>BUY 19550 CE</t>
  </si>
  <si>
    <t>NET PROFIT /JULY 2023</t>
  </si>
  <si>
    <t>BUY 45000 CE</t>
  </si>
  <si>
    <t>BUY 1090 CE</t>
  </si>
  <si>
    <t>HCL TECH</t>
  </si>
  <si>
    <t>BUY 19600 CE</t>
  </si>
  <si>
    <t>BUY 960 PE</t>
  </si>
  <si>
    <t>BUY 19450 PE</t>
  </si>
  <si>
    <t>BUY 19650 CE</t>
  </si>
  <si>
    <t>BUY 44800 PE</t>
  </si>
  <si>
    <t>BUY 5200 CE</t>
  </si>
  <si>
    <t>BUY 1680 PE</t>
  </si>
  <si>
    <t>BUY 19800 CE</t>
  </si>
  <si>
    <t>BUY 990 CE</t>
  </si>
  <si>
    <t>BUY 45700 PE</t>
  </si>
  <si>
    <t>BUY 19850 CE</t>
  </si>
  <si>
    <t>BUY 1160 PE</t>
  </si>
  <si>
    <t>BUY 45700 CE</t>
  </si>
  <si>
    <t>BUY 19850CE</t>
  </si>
  <si>
    <t>BUY169 CE</t>
  </si>
  <si>
    <t>BUY 19700 PE</t>
  </si>
  <si>
    <t>BUY 1010 CE</t>
  </si>
  <si>
    <t>BUY 46100 PE</t>
  </si>
  <si>
    <t>BUY 970 PE</t>
  </si>
  <si>
    <t>BUY 19650 PE</t>
  </si>
  <si>
    <t>BUY 45900 PE</t>
  </si>
  <si>
    <t>BUY 1700 CE</t>
  </si>
  <si>
    <t>BUY 46000 CE</t>
  </si>
  <si>
    <t>BUY 19800 PE</t>
  </si>
  <si>
    <t>BUY 1150 CE</t>
  </si>
  <si>
    <t>SUN PHARMA</t>
  </si>
  <si>
    <t>BUY 3360 PE</t>
  </si>
  <si>
    <t>BUY 45600 PE</t>
  </si>
  <si>
    <t>BUY 1120 CE</t>
  </si>
  <si>
    <t>BUY 1670 CE</t>
  </si>
  <si>
    <t>BUY 3450 CE</t>
  </si>
  <si>
    <t>EICHERMOT</t>
  </si>
  <si>
    <t>BUY 223 CE</t>
  </si>
  <si>
    <t>BUY 242.5 CE</t>
  </si>
  <si>
    <t>COAL INDIA</t>
  </si>
  <si>
    <t>BUY  770 PE</t>
  </si>
  <si>
    <t>BUY  1170 PE</t>
  </si>
  <si>
    <t>BUY  3750 CE</t>
  </si>
  <si>
    <t>DIVISLAB</t>
  </si>
  <si>
    <t>BUY  4900 CE</t>
  </si>
  <si>
    <t>BUY  45000 CE</t>
  </si>
  <si>
    <t>BUY  595 CE</t>
  </si>
  <si>
    <t>BUY  4750 PE</t>
  </si>
  <si>
    <t>BUY  1500 PE</t>
  </si>
  <si>
    <t>BUY  465 PE</t>
  </si>
  <si>
    <t>BUY  3060 CE</t>
  </si>
  <si>
    <t>BUY  1260 CE</t>
  </si>
  <si>
    <t>BUY  19550 PE</t>
  </si>
  <si>
    <t>BUY  5850 PE</t>
  </si>
  <si>
    <t>BUY  44700 PE</t>
  </si>
  <si>
    <t>BUY  3760 PE</t>
  </si>
  <si>
    <t>BUY  19650 CE</t>
  </si>
  <si>
    <t>BUY  1180 CE</t>
  </si>
  <si>
    <t>BUY  19500 PE</t>
  </si>
  <si>
    <t>BUY  5850 CE</t>
  </si>
  <si>
    <t>BUY 1370 PE</t>
  </si>
  <si>
    <t xml:space="preserve">INFY </t>
  </si>
  <si>
    <t>BUY 44100</t>
  </si>
  <si>
    <t>BUY 1240 CE</t>
  </si>
  <si>
    <t>BUY 43900 PE</t>
  </si>
  <si>
    <t>29/09/2023</t>
  </si>
  <si>
    <t>BUY 19550 PE</t>
  </si>
  <si>
    <t>NET PROFIT /AUGUST 2023</t>
  </si>
  <si>
    <t>NET PROFIT /SEPTEMBER 2023</t>
  </si>
  <si>
    <t>NET PROFIT /OCTOBER 2023</t>
  </si>
  <si>
    <t>BUY 19450 CE</t>
  </si>
  <si>
    <t>BUY 3600 CE</t>
  </si>
  <si>
    <t>BUY 8000 CE</t>
  </si>
  <si>
    <t>BAJAJFINANCE</t>
  </si>
  <si>
    <t>BUY 125 CE</t>
  </si>
  <si>
    <t>BUY 10400 CE</t>
  </si>
  <si>
    <t>BUY 19900 CE</t>
  </si>
  <si>
    <t>BUY 19750 CE</t>
  </si>
  <si>
    <t>BUY 1280 CE</t>
  </si>
  <si>
    <t>BUY 44400 CE</t>
  </si>
  <si>
    <t>BUY 206 CE</t>
  </si>
  <si>
    <t>POWER GRID</t>
  </si>
  <si>
    <t>BUY 1200 CE</t>
  </si>
  <si>
    <t>BUY 1160 CE</t>
  </si>
  <si>
    <t>BUY 1760 CE</t>
  </si>
  <si>
    <t>BUY 24600 CE</t>
  </si>
  <si>
    <t>NESTLEIND</t>
  </si>
  <si>
    <t>BUY 19350 CE</t>
  </si>
  <si>
    <t>BUY 18900 PE</t>
  </si>
  <si>
    <t>NET PROFIT /NOVEMBER 2023</t>
  </si>
  <si>
    <t>BUY 432 CE</t>
  </si>
  <si>
    <t>BUY 19100 PE</t>
  </si>
  <si>
    <t>BUY 355 PE</t>
  </si>
  <si>
    <t>BUY 19200 PE</t>
  </si>
  <si>
    <t>BUY 1450 PE</t>
  </si>
  <si>
    <t>BUY 19300 PE</t>
  </si>
  <si>
    <t>BUY19500 CE</t>
  </si>
  <si>
    <t>BUY19550 CE</t>
  </si>
  <si>
    <t>BUY19350 PE</t>
  </si>
  <si>
    <t>BUY19650 PE</t>
  </si>
  <si>
    <t>BUY19800 PE</t>
  </si>
  <si>
    <t>BUY19850 CE</t>
  </si>
  <si>
    <t>BUY19850 PE</t>
  </si>
  <si>
    <t>BUY19900 CE</t>
  </si>
  <si>
    <t>BUY20050 CE</t>
  </si>
  <si>
    <t>APOLLOHOSPITAL</t>
  </si>
  <si>
    <t>BUY5450 CE</t>
  </si>
  <si>
    <t>BUY 20700 CE</t>
  </si>
  <si>
    <t>BUY 20900 CE</t>
  </si>
  <si>
    <t>BUY 21050 CE</t>
  </si>
  <si>
    <t>BUY 410 PE</t>
  </si>
  <si>
    <t>BUY  21100 PE</t>
  </si>
  <si>
    <t>BUY  21000 CE</t>
  </si>
  <si>
    <t xml:space="preserve"> BUY  427.5 CE</t>
  </si>
  <si>
    <t>NET PROFIT /DECEMBER 2023</t>
  </si>
  <si>
    <t xml:space="preserve"> BUY  20900 PE</t>
  </si>
  <si>
    <t xml:space="preserve"> BUY  21300 CE</t>
  </si>
  <si>
    <t xml:space="preserve"> BUY  21450 CE</t>
  </si>
  <si>
    <t xml:space="preserve"> BUY  21550 CE</t>
  </si>
  <si>
    <t xml:space="preserve"> BUY  3620 PE</t>
  </si>
  <si>
    <t>BUY 24800 CE</t>
  </si>
  <si>
    <t>BUY 21600 PE</t>
  </si>
  <si>
    <t>BHARATIARTL</t>
  </si>
  <si>
    <t>BUY 980 PE</t>
  </si>
  <si>
    <t>BUY 21200 CE</t>
  </si>
  <si>
    <t>BUY 21400 CE</t>
  </si>
  <si>
    <t>BUY 21450 CE</t>
  </si>
  <si>
    <t>BUY 21600 CE</t>
  </si>
  <si>
    <t>BUY 21800 CE</t>
  </si>
  <si>
    <t>BUY 21900 PE</t>
  </si>
  <si>
    <t>BUY 21850 CE</t>
  </si>
  <si>
    <t>BUY 21650 PE</t>
  </si>
  <si>
    <t>NET PROFIT /JANUARY 2024</t>
  </si>
  <si>
    <t>BUY 21800 PE</t>
  </si>
  <si>
    <t>BUY 21700 PE</t>
  </si>
  <si>
    <t xml:space="preserve">BUY 1130 CE </t>
  </si>
  <si>
    <t>* TARGET 1 IS CALCULATED FOR A PROFIT OF RS.1000 FOR STOCK OPTION AND 5% FOR INDEX OPTION &amp; TARGET 2 IS GIVEN FOR A PROFIT OF RS.2000 FOR STOCK OPTION AND 10% FOR INDEX OPTION</t>
  </si>
  <si>
    <t xml:space="preserve">*OPTION QUANTITY CALCULATED FOR 10 LOT MARGIN </t>
  </si>
  <si>
    <t>NET PROFIT /MARCH 2024</t>
  </si>
  <si>
    <t>BUY 22100 PE</t>
  </si>
  <si>
    <t xml:space="preserve">BUY 3540 PE </t>
  </si>
  <si>
    <t xml:space="preserve">BUY 6550 PE </t>
  </si>
  <si>
    <t>BUY 22650 PE</t>
  </si>
  <si>
    <t>BUY 22350 PE</t>
  </si>
  <si>
    <t>BUY 22250 CE</t>
  </si>
  <si>
    <t>BUY 21900 CE</t>
  </si>
  <si>
    <t xml:space="preserve"> BUY  22200 PE</t>
  </si>
  <si>
    <t>BUY 22450 CE</t>
  </si>
  <si>
    <t>NET PROFIT /APRIL 2024</t>
  </si>
  <si>
    <t>BUY 22600 PE</t>
  </si>
  <si>
    <t>BUY 22800 CE</t>
  </si>
  <si>
    <t>NET PROFIT /MAY 2024</t>
  </si>
  <si>
    <t>BUY 22700 PE</t>
  </si>
  <si>
    <t>BUY 22850 PE</t>
  </si>
  <si>
    <t>BUY 22550 PE</t>
  </si>
  <si>
    <t>BUY 22400 CE</t>
  </si>
  <si>
    <t>BUY 22300 PE</t>
  </si>
  <si>
    <t>BUY 22200 CE</t>
  </si>
  <si>
    <t>BUY 22500 PE</t>
  </si>
  <si>
    <t xml:space="preserve"> BUY  22550 PE</t>
  </si>
  <si>
    <t>BUY 22750 CE</t>
  </si>
  <si>
    <t>BUY 22950 PE</t>
  </si>
  <si>
    <t>BUY 23000 PE</t>
  </si>
  <si>
    <t>BUY 22800 PE</t>
  </si>
  <si>
    <t>NET PROFIT /JUNE 2024</t>
  </si>
  <si>
    <t>BUY 22850 CE</t>
  </si>
  <si>
    <t>BUY 21950 PE</t>
  </si>
  <si>
    <t>BUY 22750 PE</t>
  </si>
  <si>
    <t>BUY 23300 CE</t>
  </si>
  <si>
    <t>BUY 23350 CE</t>
  </si>
  <si>
    <t>BUY 23400 CE</t>
  </si>
  <si>
    <t>BUY 23600 CE</t>
  </si>
  <si>
    <t>BUY 23550 PE</t>
  </si>
  <si>
    <t>BUY 23450 PE</t>
  </si>
  <si>
    <t>BUY 23550 CE</t>
  </si>
  <si>
    <t>BUY 51400 CE</t>
  </si>
  <si>
    <t>BANKNIFTY</t>
  </si>
  <si>
    <t>BUY 300 PE</t>
  </si>
  <si>
    <t>BUY 52200 CE</t>
  </si>
  <si>
    <t>BUY 52400 PE</t>
  </si>
  <si>
    <t>BUY 23850 CE</t>
  </si>
  <si>
    <t>BUY 2920 CE</t>
  </si>
  <si>
    <t xml:space="preserve"> BUY  1280 PE</t>
  </si>
  <si>
    <t>BUY 23900 CE</t>
  </si>
  <si>
    <t xml:space="preserve"> BUY  53200 CE</t>
  </si>
  <si>
    <t>BUY 52900 PE</t>
  </si>
  <si>
    <t>ADANIENT</t>
  </si>
  <si>
    <t>BUY 24200 PE</t>
  </si>
  <si>
    <t>BUY 24200 CE</t>
  </si>
  <si>
    <t>BUY 1460 CE</t>
  </si>
  <si>
    <t>BUY 52600 CE</t>
  </si>
  <si>
    <t>BUY 1270CE</t>
  </si>
  <si>
    <t>BUY 24350 CE</t>
  </si>
  <si>
    <t>BUY 53000 PE</t>
  </si>
  <si>
    <t>BUY 9500 CE</t>
  </si>
  <si>
    <t>BAJAJ AUTO</t>
  </si>
  <si>
    <t>BUY 52500 CE</t>
  </si>
  <si>
    <t>BUY 24300 CE</t>
  </si>
  <si>
    <t>NET PROFIT /JULY 2024</t>
  </si>
  <si>
    <t>BUY 535 PE</t>
  </si>
  <si>
    <t>BUY 24400 PE</t>
  </si>
  <si>
    <t>BUY 24350 PE</t>
  </si>
  <si>
    <t>BUY 1290 PE</t>
  </si>
  <si>
    <t>BUY 52200 PE</t>
  </si>
  <si>
    <t>BUY 52600 PE</t>
  </si>
  <si>
    <t>BUY 3240 PE</t>
  </si>
  <si>
    <t xml:space="preserve"> BUY  24450 PE</t>
  </si>
  <si>
    <t>BUY 24300 PE</t>
  </si>
  <si>
    <t>BUY 24500 CE</t>
  </si>
  <si>
    <t xml:space="preserve"> BUY  1480 PE</t>
  </si>
  <si>
    <t>BUY 24550 PE</t>
  </si>
  <si>
    <t>BUY 24650 CE</t>
  </si>
  <si>
    <t>BUY 1240 PE</t>
  </si>
  <si>
    <t>ICICIBANK</t>
  </si>
  <si>
    <t>BUY 52700 CE</t>
  </si>
  <si>
    <t>BUY 24750 PE</t>
  </si>
  <si>
    <t>BUY 1470 PE</t>
  </si>
  <si>
    <t>BHARTIARTL</t>
  </si>
  <si>
    <t>Rs.1045/- PROFIT BOOKED</t>
  </si>
  <si>
    <t>BUY 1630 CE</t>
  </si>
  <si>
    <t>BUY 24550 CE</t>
  </si>
  <si>
    <t>BUY 52400 CE</t>
  </si>
  <si>
    <t>BUY 2700 PE</t>
  </si>
  <si>
    <t>SHRIRAMFIN</t>
  </si>
  <si>
    <t>BUY 24450 PE</t>
  </si>
  <si>
    <t>BUY 2920 PE</t>
  </si>
  <si>
    <t>ASIANPAINT</t>
  </si>
  <si>
    <t>BUY 1250 PE</t>
  </si>
  <si>
    <t>BUY 51700 PE</t>
  </si>
  <si>
    <t>BUY 1500 CE</t>
  </si>
  <si>
    <t>BUY 50600 PE</t>
  </si>
  <si>
    <t xml:space="preserve"> BUY  1880 CE</t>
  </si>
  <si>
    <t>INFY</t>
  </si>
  <si>
    <t>BUY 50900 PE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</si>
</sst>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0.5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0" fillId="5" borderId="1" xfId="0" applyFill="1" applyBorder="1"/>
    <xf numFmtId="0" fontId="0" fillId="0" borderId="1" xfId="0" applyBorder="1"/>
    <xf numFmtId="0" fontId="2" fillId="2" borderId="1" xfId="0" applyFont="1" applyFill="1" applyBorder="1"/>
    <xf numFmtId="0" fontId="0" fillId="7" borderId="1" xfId="0" applyFill="1" applyBorder="1"/>
    <xf numFmtId="0" fontId="1" fillId="6" borderId="1" xfId="0" applyFont="1" applyFill="1" applyBorder="1"/>
    <xf numFmtId="0" fontId="0" fillId="0" borderId="1" xfId="0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1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5" fillId="6" borderId="5" xfId="0" applyNumberFormat="1" applyFont="1" applyFill="1" applyBorder="1" applyAlignment="1">
      <alignment horizontal="right" vertical="center"/>
    </xf>
    <xf numFmtId="165" fontId="5" fillId="6" borderId="8" xfId="0" applyNumberFormat="1" applyFont="1" applyFill="1" applyBorder="1" applyAlignment="1">
      <alignment horizontal="right" vertical="center"/>
    </xf>
    <xf numFmtId="165" fontId="5" fillId="6" borderId="6" xfId="0" applyNumberFormat="1" applyFont="1" applyFill="1" applyBorder="1" applyAlignment="1">
      <alignment horizontal="left" vertical="center"/>
    </xf>
    <xf numFmtId="165" fontId="5" fillId="6" borderId="7" xfId="0" applyNumberFormat="1" applyFont="1" applyFill="1" applyBorder="1" applyAlignment="1">
      <alignment horizontal="left" vertical="center"/>
    </xf>
    <xf numFmtId="165" fontId="5" fillId="6" borderId="9" xfId="0" applyNumberFormat="1" applyFont="1" applyFill="1" applyBorder="1" applyAlignment="1">
      <alignment horizontal="left" vertical="center"/>
    </xf>
    <xf numFmtId="165" fontId="5" fillId="6" borderId="1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69</xdr:row>
      <xdr:rowOff>95250</xdr:rowOff>
    </xdr:from>
    <xdr:to>
      <xdr:col>2</xdr:col>
      <xdr:colOff>657225</xdr:colOff>
      <xdr:row>75</xdr:row>
      <xdr:rowOff>142875</xdr:rowOff>
    </xdr:to>
    <xdr:pic>
      <xdr:nvPicPr>
        <xdr:cNvPr id="2" name="Picture 1" descr="D:\MONEY MARKET\CC AVENUE\BANNERS &amp; LOGO\performance Title Logo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5524500"/>
          <a:ext cx="12858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10</xdr:col>
      <xdr:colOff>990599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"/>
          <a:ext cx="8534399" cy="152399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44</xdr:row>
      <xdr:rowOff>95250</xdr:rowOff>
    </xdr:from>
    <xdr:to>
      <xdr:col>2</xdr:col>
      <xdr:colOff>657225</xdr:colOff>
      <xdr:row>50</xdr:row>
      <xdr:rowOff>142875</xdr:rowOff>
    </xdr:to>
    <xdr:pic>
      <xdr:nvPicPr>
        <xdr:cNvPr id="2" name="Picture 1" descr="D:\MONEY MARKET\CC AVENUE\BANNERS &amp; LOGO\performance Title Logo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8620125"/>
          <a:ext cx="12858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6</xdr:col>
      <xdr:colOff>695324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"/>
          <a:ext cx="8534399" cy="152399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9</xdr:col>
      <xdr:colOff>600075</xdr:colOff>
      <xdr:row>6</xdr:row>
      <xdr:rowOff>166341</xdr:rowOff>
    </xdr:to>
    <xdr:pic>
      <xdr:nvPicPr>
        <xdr:cNvPr id="2" name="Picture 1" descr="D:\MONEY MARKET\CC AVENUE\BANNERS &amp; LOGO\BANNER-Title Image of Contact Us - Copy.jpg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8677275" cy="1309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193</xdr:row>
      <xdr:rowOff>133350</xdr:rowOff>
    </xdr:from>
    <xdr:to>
      <xdr:col>2</xdr:col>
      <xdr:colOff>1009650</xdr:colOff>
      <xdr:row>199</xdr:row>
      <xdr:rowOff>180975</xdr:rowOff>
    </xdr:to>
    <xdr:pic>
      <xdr:nvPicPr>
        <xdr:cNvPr id="3" name="Picture 2" descr="D:\MONEY MARKET\CC AVENUE\BANNERS &amp; LOGO\performance Title Logo.jpg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38947725"/>
          <a:ext cx="12858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57150</xdr:colOff>
      <xdr:row>6</xdr:row>
      <xdr:rowOff>166341</xdr:rowOff>
    </xdr:to>
    <xdr:pic>
      <xdr:nvPicPr>
        <xdr:cNvPr id="2" name="Picture 1" descr="D:\MONEY MARKET\CC AVENUE\BANNERS &amp; LOGO\BANNER-Title Image of Contact Us - Copy.jpg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77275" cy="1309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148</xdr:row>
      <xdr:rowOff>133350</xdr:rowOff>
    </xdr:from>
    <xdr:to>
      <xdr:col>2</xdr:col>
      <xdr:colOff>1009650</xdr:colOff>
      <xdr:row>154</xdr:row>
      <xdr:rowOff>180975</xdr:rowOff>
    </xdr:to>
    <xdr:pic>
      <xdr:nvPicPr>
        <xdr:cNvPr id="3" name="Picture 2" descr="D:\MONEY MARKET\CC AVENUE\BANNERS &amp; LOGO\performance Title Logo.jpg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38080950"/>
          <a:ext cx="12858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K77"/>
  <sheetViews>
    <sheetView topLeftCell="A43" workbookViewId="0"/>
  </sheetViews>
  <sheetFormatPr defaultRowHeight="15"/>
  <cols>
    <col min="1" max="1" width="5.7109375" bestFit="1" customWidth="1"/>
    <col min="2" max="2" width="10.5703125" bestFit="1" customWidth="1"/>
    <col min="3" max="3" width="21.85546875" bestFit="1" customWidth="1"/>
    <col min="4" max="4" width="14.140625" bestFit="1" customWidth="1"/>
    <col min="5" max="5" width="6.7109375" bestFit="1" customWidth="1"/>
    <col min="6" max="6" width="10.5703125" bestFit="1" customWidth="1"/>
    <col min="7" max="7" width="10" bestFit="1" customWidth="1"/>
    <col min="8" max="8" width="15.28515625" bestFit="1" customWidth="1"/>
    <col min="11" max="11" width="14.85546875" bestFit="1" customWidth="1"/>
  </cols>
  <sheetData>
    <row r="9" spans="1:11">
      <c r="A9" s="2" t="s">
        <v>0</v>
      </c>
      <c r="B9" s="2" t="s">
        <v>12</v>
      </c>
      <c r="C9" s="2" t="s">
        <v>6</v>
      </c>
      <c r="D9" s="3" t="s">
        <v>2</v>
      </c>
      <c r="E9" s="2" t="s">
        <v>1</v>
      </c>
      <c r="F9" s="2" t="s">
        <v>13</v>
      </c>
      <c r="G9" s="2" t="s">
        <v>14</v>
      </c>
      <c r="H9" s="2" t="s">
        <v>4</v>
      </c>
      <c r="I9" s="2" t="s">
        <v>15</v>
      </c>
      <c r="J9" s="2" t="s">
        <v>5</v>
      </c>
      <c r="K9" s="2" t="s">
        <v>3</v>
      </c>
    </row>
    <row r="10" spans="1:11">
      <c r="A10" s="4">
        <v>1</v>
      </c>
      <c r="B10" s="5">
        <v>41920</v>
      </c>
      <c r="C10" s="5" t="s">
        <v>17</v>
      </c>
      <c r="D10" s="6" t="s">
        <v>8</v>
      </c>
      <c r="E10" s="4">
        <v>2.2000000000000002</v>
      </c>
      <c r="F10" s="4">
        <v>3</v>
      </c>
      <c r="G10" s="5">
        <v>41920</v>
      </c>
      <c r="H10" s="6" t="s">
        <v>18</v>
      </c>
      <c r="I10" s="4">
        <v>1</v>
      </c>
      <c r="J10" s="4">
        <v>2000</v>
      </c>
      <c r="K10" s="4">
        <f t="shared" ref="K10:K18" si="0">I10*J10*(F10-E10)</f>
        <v>1599.9999999999995</v>
      </c>
    </row>
    <row r="11" spans="1:11">
      <c r="A11" s="4">
        <v>2</v>
      </c>
      <c r="B11" s="5">
        <v>41921</v>
      </c>
      <c r="C11" s="5" t="s">
        <v>25</v>
      </c>
      <c r="D11" s="6" t="s">
        <v>26</v>
      </c>
      <c r="E11" s="4">
        <v>12.5</v>
      </c>
      <c r="F11" s="4">
        <v>13.5</v>
      </c>
      <c r="G11" s="5">
        <v>41922</v>
      </c>
      <c r="H11" s="6" t="s">
        <v>18</v>
      </c>
      <c r="I11" s="4">
        <v>1</v>
      </c>
      <c r="J11" s="4">
        <v>1000</v>
      </c>
      <c r="K11" s="4">
        <f t="shared" si="0"/>
        <v>1000</v>
      </c>
    </row>
    <row r="12" spans="1:11">
      <c r="A12" s="4">
        <v>3</v>
      </c>
      <c r="B12" s="5">
        <v>41922</v>
      </c>
      <c r="C12" s="5" t="s">
        <v>25</v>
      </c>
      <c r="D12" s="6" t="s">
        <v>26</v>
      </c>
      <c r="E12" s="4">
        <v>7.7</v>
      </c>
      <c r="F12" s="4">
        <v>9</v>
      </c>
      <c r="G12" s="5">
        <v>41922</v>
      </c>
      <c r="H12" s="6" t="s">
        <v>18</v>
      </c>
      <c r="I12" s="4">
        <v>1</v>
      </c>
      <c r="J12" s="4">
        <v>1000</v>
      </c>
      <c r="K12" s="4">
        <f t="shared" si="0"/>
        <v>1299.9999999999998</v>
      </c>
    </row>
    <row r="13" spans="1:11">
      <c r="A13" s="4">
        <v>4</v>
      </c>
      <c r="B13" s="5">
        <v>41925</v>
      </c>
      <c r="C13" s="5" t="s">
        <v>24</v>
      </c>
      <c r="D13" s="6" t="s">
        <v>9</v>
      </c>
      <c r="E13" s="4">
        <v>7.5</v>
      </c>
      <c r="F13" s="4">
        <v>9.5</v>
      </c>
      <c r="G13" s="5">
        <v>41925</v>
      </c>
      <c r="H13" s="6" t="s">
        <v>18</v>
      </c>
      <c r="I13" s="4">
        <v>1</v>
      </c>
      <c r="J13" s="4">
        <v>1250</v>
      </c>
      <c r="K13" s="4">
        <f t="shared" si="0"/>
        <v>2500</v>
      </c>
    </row>
    <row r="14" spans="1:11">
      <c r="A14" s="4">
        <v>5</v>
      </c>
      <c r="B14" s="5">
        <v>41926</v>
      </c>
      <c r="C14" s="5" t="s">
        <v>16</v>
      </c>
      <c r="D14" s="6" t="s">
        <v>10</v>
      </c>
      <c r="E14" s="4">
        <v>15.1</v>
      </c>
      <c r="F14" s="4">
        <v>12.4</v>
      </c>
      <c r="G14" s="5">
        <v>41926</v>
      </c>
      <c r="H14" s="8" t="s">
        <v>7</v>
      </c>
      <c r="I14" s="4">
        <v>1</v>
      </c>
      <c r="J14" s="4">
        <v>250</v>
      </c>
      <c r="K14" s="4">
        <f t="shared" si="0"/>
        <v>-674.99999999999977</v>
      </c>
    </row>
    <row r="15" spans="1:11">
      <c r="A15" s="4">
        <v>6</v>
      </c>
      <c r="B15" s="5">
        <v>41928</v>
      </c>
      <c r="C15" s="5" t="s">
        <v>17</v>
      </c>
      <c r="D15" s="6" t="s">
        <v>8</v>
      </c>
      <c r="E15" s="4">
        <v>3</v>
      </c>
      <c r="F15" s="4">
        <v>3.75</v>
      </c>
      <c r="G15" s="5">
        <v>41932</v>
      </c>
      <c r="H15" s="6" t="s">
        <v>18</v>
      </c>
      <c r="I15" s="4">
        <v>1</v>
      </c>
      <c r="J15" s="4">
        <v>2000</v>
      </c>
      <c r="K15" s="4">
        <f t="shared" si="0"/>
        <v>1500</v>
      </c>
    </row>
    <row r="16" spans="1:11">
      <c r="A16" s="4">
        <v>7</v>
      </c>
      <c r="B16" s="5">
        <v>41928</v>
      </c>
      <c r="C16" s="5" t="s">
        <v>19</v>
      </c>
      <c r="D16" s="6" t="s">
        <v>20</v>
      </c>
      <c r="E16" s="4">
        <v>1.35</v>
      </c>
      <c r="F16" s="4">
        <v>1.6</v>
      </c>
      <c r="G16" s="5">
        <v>41929</v>
      </c>
      <c r="H16" s="6" t="s">
        <v>18</v>
      </c>
      <c r="I16" s="4">
        <v>1</v>
      </c>
      <c r="J16" s="4">
        <v>8000</v>
      </c>
      <c r="K16" s="4">
        <f t="shared" si="0"/>
        <v>2000</v>
      </c>
    </row>
    <row r="17" spans="1:11">
      <c r="A17" s="4">
        <v>8</v>
      </c>
      <c r="B17" s="5">
        <v>41929</v>
      </c>
      <c r="C17" s="5" t="s">
        <v>21</v>
      </c>
      <c r="D17" s="6" t="s">
        <v>22</v>
      </c>
      <c r="E17" s="4">
        <v>47.5</v>
      </c>
      <c r="F17" s="4">
        <v>57.5</v>
      </c>
      <c r="G17" s="5">
        <v>41932</v>
      </c>
      <c r="H17" s="6" t="s">
        <v>18</v>
      </c>
      <c r="I17" s="4">
        <v>1</v>
      </c>
      <c r="J17" s="4">
        <v>125</v>
      </c>
      <c r="K17" s="4">
        <f t="shared" si="0"/>
        <v>1250</v>
      </c>
    </row>
    <row r="18" spans="1:11">
      <c r="A18" s="4">
        <v>9</v>
      </c>
      <c r="B18" s="5">
        <v>41933</v>
      </c>
      <c r="C18" s="5" t="s">
        <v>23</v>
      </c>
      <c r="D18" s="6" t="s">
        <v>11</v>
      </c>
      <c r="E18" s="4">
        <v>10.5</v>
      </c>
      <c r="F18" s="4">
        <v>12.5</v>
      </c>
      <c r="G18" s="5">
        <v>41933</v>
      </c>
      <c r="H18" s="6" t="s">
        <v>18</v>
      </c>
      <c r="I18" s="4">
        <v>1</v>
      </c>
      <c r="J18" s="4">
        <v>500</v>
      </c>
      <c r="K18" s="4">
        <f t="shared" si="0"/>
        <v>1000</v>
      </c>
    </row>
    <row r="19" spans="1:11">
      <c r="A19" s="4">
        <v>10</v>
      </c>
      <c r="B19" s="5">
        <v>41941</v>
      </c>
      <c r="C19" s="5" t="s">
        <v>27</v>
      </c>
      <c r="D19" s="6" t="s">
        <v>28</v>
      </c>
      <c r="E19" s="4">
        <v>2.2000000000000002</v>
      </c>
      <c r="F19" s="4">
        <v>3</v>
      </c>
      <c r="G19" s="5">
        <v>41933</v>
      </c>
      <c r="H19" s="6" t="s">
        <v>18</v>
      </c>
      <c r="I19" s="4">
        <v>1</v>
      </c>
      <c r="J19" s="4">
        <v>4000</v>
      </c>
      <c r="K19" s="4" t="s">
        <v>29</v>
      </c>
    </row>
    <row r="20" spans="1:11">
      <c r="A20" s="4">
        <v>11</v>
      </c>
      <c r="B20" s="5">
        <v>41941</v>
      </c>
      <c r="C20" s="5" t="s">
        <v>30</v>
      </c>
      <c r="D20" s="6" t="s">
        <v>8</v>
      </c>
      <c r="E20" s="4">
        <v>3.2</v>
      </c>
      <c r="F20" s="4">
        <v>3.75</v>
      </c>
      <c r="G20" s="5">
        <v>41942</v>
      </c>
      <c r="H20" s="6" t="s">
        <v>18</v>
      </c>
      <c r="I20" s="4">
        <v>1</v>
      </c>
      <c r="J20" s="4">
        <v>2000</v>
      </c>
      <c r="K20" s="4">
        <f>I20*J20*(F20-E20)</f>
        <v>1099.9999999999995</v>
      </c>
    </row>
    <row r="21" spans="1:11" ht="18.75">
      <c r="A21" s="1"/>
      <c r="F21" s="35" t="s">
        <v>55</v>
      </c>
      <c r="G21" s="35"/>
      <c r="H21" s="35"/>
      <c r="I21" s="9"/>
      <c r="J21" s="9"/>
      <c r="K21" s="7">
        <f>SUM(K10:K20)</f>
        <v>12575</v>
      </c>
    </row>
    <row r="23" spans="1:11">
      <c r="A23" s="2" t="s">
        <v>0</v>
      </c>
      <c r="B23" s="2" t="s">
        <v>12</v>
      </c>
      <c r="C23" s="2" t="s">
        <v>6</v>
      </c>
      <c r="D23" s="3" t="s">
        <v>2</v>
      </c>
      <c r="E23" s="2" t="s">
        <v>1</v>
      </c>
      <c r="F23" s="2" t="s">
        <v>13</v>
      </c>
      <c r="G23" s="2" t="s">
        <v>14</v>
      </c>
      <c r="H23" s="2" t="s">
        <v>4</v>
      </c>
      <c r="I23" s="2" t="s">
        <v>15</v>
      </c>
      <c r="J23" s="2" t="s">
        <v>5</v>
      </c>
      <c r="K23" s="2" t="s">
        <v>3</v>
      </c>
    </row>
    <row r="24" spans="1:11">
      <c r="A24" s="4">
        <v>1</v>
      </c>
      <c r="B24" s="5">
        <v>41946</v>
      </c>
      <c r="C24" s="5" t="s">
        <v>31</v>
      </c>
      <c r="D24" s="6" t="s">
        <v>9</v>
      </c>
      <c r="E24" s="4">
        <v>6.15</v>
      </c>
      <c r="F24" s="4">
        <v>6.55</v>
      </c>
      <c r="G24" s="5">
        <v>41946</v>
      </c>
      <c r="H24" s="6" t="s">
        <v>18</v>
      </c>
      <c r="I24" s="4">
        <v>1</v>
      </c>
      <c r="J24" s="4">
        <v>1250</v>
      </c>
      <c r="K24" s="4">
        <f t="shared" ref="K24" si="1">I24*J24*(F24-E24)</f>
        <v>499.99999999999932</v>
      </c>
    </row>
    <row r="25" spans="1:11">
      <c r="A25" s="4">
        <v>2</v>
      </c>
      <c r="B25" s="5">
        <v>41948</v>
      </c>
      <c r="C25" s="5" t="s">
        <v>32</v>
      </c>
      <c r="D25" s="6" t="s">
        <v>33</v>
      </c>
      <c r="E25" s="4">
        <v>12.9</v>
      </c>
      <c r="F25" s="4">
        <v>15.15</v>
      </c>
      <c r="G25" s="5">
        <v>41948</v>
      </c>
      <c r="H25" s="6" t="s">
        <v>18</v>
      </c>
      <c r="I25" s="4">
        <v>1</v>
      </c>
      <c r="J25" s="4">
        <v>1000</v>
      </c>
      <c r="K25" s="4">
        <f t="shared" ref="K25:K26" si="2">I25*J25*(F25-E25)</f>
        <v>2250</v>
      </c>
    </row>
    <row r="26" spans="1:11">
      <c r="A26" s="4">
        <v>3</v>
      </c>
      <c r="B26" s="5">
        <v>41953</v>
      </c>
      <c r="C26" s="5" t="s">
        <v>34</v>
      </c>
      <c r="D26" s="6" t="s">
        <v>33</v>
      </c>
      <c r="E26" s="4">
        <v>13</v>
      </c>
      <c r="F26" s="4">
        <v>16</v>
      </c>
      <c r="G26" s="5">
        <v>41954</v>
      </c>
      <c r="H26" s="6" t="s">
        <v>18</v>
      </c>
      <c r="I26" s="4">
        <v>1</v>
      </c>
      <c r="J26" s="4">
        <v>1000</v>
      </c>
      <c r="K26" s="4">
        <f t="shared" si="2"/>
        <v>3000</v>
      </c>
    </row>
    <row r="27" spans="1:11" ht="14.25" customHeight="1">
      <c r="A27" s="4">
        <v>4</v>
      </c>
      <c r="B27" s="5">
        <v>41956</v>
      </c>
      <c r="C27" s="5" t="s">
        <v>34</v>
      </c>
      <c r="D27" s="6" t="s">
        <v>33</v>
      </c>
      <c r="E27" s="4">
        <v>8.1</v>
      </c>
      <c r="F27" s="4">
        <v>9.75</v>
      </c>
      <c r="G27" s="5">
        <v>41956</v>
      </c>
      <c r="H27" s="6" t="s">
        <v>18</v>
      </c>
      <c r="I27" s="4">
        <v>1</v>
      </c>
      <c r="J27" s="4">
        <v>1000</v>
      </c>
      <c r="K27" s="4">
        <f t="shared" ref="K27" si="3">I27*J27*(F27-E27)</f>
        <v>1650.0000000000005</v>
      </c>
    </row>
    <row r="28" spans="1:11">
      <c r="A28" s="4">
        <v>5</v>
      </c>
      <c r="B28" s="5">
        <v>41960</v>
      </c>
      <c r="C28" s="5" t="s">
        <v>36</v>
      </c>
      <c r="D28" s="6" t="s">
        <v>11</v>
      </c>
      <c r="E28" s="4">
        <v>6.4</v>
      </c>
      <c r="F28" s="4">
        <v>10.25</v>
      </c>
      <c r="G28" s="5">
        <v>41960</v>
      </c>
      <c r="H28" s="6" t="s">
        <v>18</v>
      </c>
      <c r="I28" s="4">
        <v>1</v>
      </c>
      <c r="J28" s="4">
        <v>250</v>
      </c>
      <c r="K28" s="4">
        <f t="shared" ref="K28:K29" si="4">I28*J28*(F28-E28)</f>
        <v>962.49999999999989</v>
      </c>
    </row>
    <row r="29" spans="1:11">
      <c r="A29" s="4">
        <v>6</v>
      </c>
      <c r="B29" s="5">
        <v>41960</v>
      </c>
      <c r="C29" s="5" t="s">
        <v>38</v>
      </c>
      <c r="D29" s="6" t="s">
        <v>37</v>
      </c>
      <c r="E29" s="4">
        <v>3</v>
      </c>
      <c r="F29" s="4">
        <v>4</v>
      </c>
      <c r="G29" s="5">
        <v>41961</v>
      </c>
      <c r="H29" s="6" t="s">
        <v>18</v>
      </c>
      <c r="I29" s="4">
        <v>1</v>
      </c>
      <c r="J29" s="4">
        <v>2000</v>
      </c>
      <c r="K29" s="4">
        <f t="shared" si="4"/>
        <v>2000</v>
      </c>
    </row>
    <row r="30" spans="1:11">
      <c r="A30" s="4">
        <v>7</v>
      </c>
      <c r="B30" s="5">
        <v>41961</v>
      </c>
      <c r="C30" s="5" t="s">
        <v>39</v>
      </c>
      <c r="D30" s="10" t="s">
        <v>47</v>
      </c>
      <c r="E30" s="4">
        <v>2.4</v>
      </c>
      <c r="F30" s="4">
        <v>3.4</v>
      </c>
      <c r="G30" s="5">
        <v>41961</v>
      </c>
      <c r="H30" s="6" t="s">
        <v>18</v>
      </c>
      <c r="I30" s="4">
        <v>1</v>
      </c>
      <c r="J30" s="4">
        <v>2000</v>
      </c>
      <c r="K30" s="4">
        <f t="shared" ref="K30:K37" si="5">I30*J30*(F30-E30)</f>
        <v>2000</v>
      </c>
    </row>
    <row r="31" spans="1:11">
      <c r="A31" s="4">
        <v>8</v>
      </c>
      <c r="B31" s="5">
        <v>41962</v>
      </c>
      <c r="C31" s="5" t="s">
        <v>40</v>
      </c>
      <c r="D31" s="6" t="s">
        <v>41</v>
      </c>
      <c r="E31" s="4">
        <v>55</v>
      </c>
      <c r="F31" s="4">
        <v>75</v>
      </c>
      <c r="G31" s="5">
        <v>41962</v>
      </c>
      <c r="H31" s="6" t="s">
        <v>18</v>
      </c>
      <c r="I31" s="4">
        <v>1</v>
      </c>
      <c r="J31" s="4">
        <v>25</v>
      </c>
      <c r="K31" s="4">
        <f t="shared" si="5"/>
        <v>500</v>
      </c>
    </row>
    <row r="32" spans="1:11">
      <c r="A32" s="4">
        <v>9</v>
      </c>
      <c r="B32" s="5">
        <v>41963</v>
      </c>
      <c r="C32" s="5" t="s">
        <v>42</v>
      </c>
      <c r="D32" s="6" t="s">
        <v>9</v>
      </c>
      <c r="E32" s="4">
        <v>5</v>
      </c>
      <c r="F32" s="4">
        <v>3.4</v>
      </c>
      <c r="G32" s="5">
        <v>41963</v>
      </c>
      <c r="H32" s="8" t="s">
        <v>7</v>
      </c>
      <c r="I32" s="4">
        <v>1</v>
      </c>
      <c r="J32" s="4">
        <v>1250</v>
      </c>
      <c r="K32" s="4">
        <f t="shared" si="5"/>
        <v>-2000</v>
      </c>
    </row>
    <row r="33" spans="1:11">
      <c r="A33" s="4">
        <v>10</v>
      </c>
      <c r="B33" s="5">
        <v>41964</v>
      </c>
      <c r="C33" s="5" t="s">
        <v>43</v>
      </c>
      <c r="D33" s="6" t="s">
        <v>44</v>
      </c>
      <c r="E33" s="4">
        <v>56</v>
      </c>
      <c r="F33" s="4">
        <v>72</v>
      </c>
      <c r="G33" s="5">
        <v>41967</v>
      </c>
      <c r="H33" s="6" t="s">
        <v>18</v>
      </c>
      <c r="I33" s="4">
        <v>1</v>
      </c>
      <c r="J33" s="4">
        <v>125</v>
      </c>
      <c r="K33" s="4">
        <f t="shared" si="5"/>
        <v>2000</v>
      </c>
    </row>
    <row r="34" spans="1:11">
      <c r="A34" s="4">
        <v>11</v>
      </c>
      <c r="B34" s="5">
        <v>41968</v>
      </c>
      <c r="C34" s="5" t="s">
        <v>45</v>
      </c>
      <c r="D34" s="6" t="s">
        <v>46</v>
      </c>
      <c r="E34" s="4">
        <v>11</v>
      </c>
      <c r="F34" s="4">
        <v>7</v>
      </c>
      <c r="G34" s="5">
        <v>41969</v>
      </c>
      <c r="H34" s="8" t="s">
        <v>7</v>
      </c>
      <c r="I34" s="4">
        <v>1</v>
      </c>
      <c r="J34" s="4">
        <v>500</v>
      </c>
      <c r="K34" s="4">
        <f t="shared" si="5"/>
        <v>-2000</v>
      </c>
    </row>
    <row r="35" spans="1:11">
      <c r="A35" s="4">
        <v>12</v>
      </c>
      <c r="B35" s="5">
        <v>41969</v>
      </c>
      <c r="C35" s="5" t="s">
        <v>48</v>
      </c>
      <c r="D35" s="6" t="s">
        <v>49</v>
      </c>
      <c r="E35" s="4">
        <v>6.5</v>
      </c>
      <c r="F35" s="4">
        <v>7.5</v>
      </c>
      <c r="G35" s="5">
        <v>41969</v>
      </c>
      <c r="H35" s="6" t="s">
        <v>18</v>
      </c>
      <c r="I35" s="4">
        <v>1</v>
      </c>
      <c r="J35" s="4">
        <v>2000</v>
      </c>
      <c r="K35" s="4">
        <f t="shared" si="5"/>
        <v>2000</v>
      </c>
    </row>
    <row r="36" spans="1:11">
      <c r="A36" s="4">
        <v>13</v>
      </c>
      <c r="B36" s="5">
        <v>41970</v>
      </c>
      <c r="C36" s="5" t="s">
        <v>50</v>
      </c>
      <c r="D36" s="6" t="s">
        <v>51</v>
      </c>
      <c r="E36" s="4">
        <v>6.5</v>
      </c>
      <c r="F36" s="4">
        <v>4.5</v>
      </c>
      <c r="G36" s="5">
        <v>41974</v>
      </c>
      <c r="H36" s="8" t="s">
        <v>7</v>
      </c>
      <c r="I36" s="4">
        <v>1</v>
      </c>
      <c r="J36" s="4">
        <v>1000</v>
      </c>
      <c r="K36" s="4">
        <f t="shared" si="5"/>
        <v>-2000</v>
      </c>
    </row>
    <row r="37" spans="1:11">
      <c r="A37" s="4">
        <v>14</v>
      </c>
      <c r="B37" s="5">
        <v>41971</v>
      </c>
      <c r="C37" s="5" t="s">
        <v>52</v>
      </c>
      <c r="D37" s="6" t="s">
        <v>53</v>
      </c>
      <c r="E37" s="4">
        <v>10.5</v>
      </c>
      <c r="F37" s="4">
        <v>12.1</v>
      </c>
      <c r="G37" s="5">
        <v>41971</v>
      </c>
      <c r="H37" s="6" t="s">
        <v>18</v>
      </c>
      <c r="I37" s="4">
        <v>1</v>
      </c>
      <c r="J37" s="4">
        <v>1250</v>
      </c>
      <c r="K37" s="4">
        <f t="shared" si="5"/>
        <v>1999.9999999999995</v>
      </c>
    </row>
    <row r="38" spans="1:11" ht="18.75">
      <c r="A38" s="1"/>
      <c r="F38" s="35" t="s">
        <v>54</v>
      </c>
      <c r="G38" s="35"/>
      <c r="H38" s="35"/>
      <c r="I38" s="9"/>
      <c r="J38" s="9"/>
      <c r="K38" s="7">
        <f>SUM(K24:K37)</f>
        <v>12862.5</v>
      </c>
    </row>
    <row r="39" spans="1:11" ht="18.75">
      <c r="A39" s="1"/>
      <c r="F39" s="11"/>
      <c r="G39" s="11"/>
      <c r="H39" s="11"/>
      <c r="I39" s="11"/>
      <c r="J39" s="11"/>
      <c r="K39" s="12"/>
    </row>
    <row r="40" spans="1:11">
      <c r="A40" s="2" t="s">
        <v>0</v>
      </c>
      <c r="B40" s="2" t="s">
        <v>12</v>
      </c>
      <c r="C40" s="2" t="s">
        <v>6</v>
      </c>
      <c r="D40" s="3" t="s">
        <v>2</v>
      </c>
      <c r="E40" s="2" t="s">
        <v>1</v>
      </c>
      <c r="F40" s="2" t="s">
        <v>13</v>
      </c>
      <c r="G40" s="2" t="s">
        <v>14</v>
      </c>
      <c r="H40" s="2" t="s">
        <v>4</v>
      </c>
      <c r="I40" s="2" t="s">
        <v>15</v>
      </c>
      <c r="J40" s="2" t="s">
        <v>5</v>
      </c>
      <c r="K40" s="2" t="s">
        <v>3</v>
      </c>
    </row>
    <row r="41" spans="1:11">
      <c r="A41" s="4">
        <v>1</v>
      </c>
      <c r="B41" s="5">
        <v>41974</v>
      </c>
      <c r="C41" s="5" t="s">
        <v>57</v>
      </c>
      <c r="D41" s="6" t="s">
        <v>58</v>
      </c>
      <c r="E41" s="4">
        <v>61.8</v>
      </c>
      <c r="F41" s="4">
        <v>93.8</v>
      </c>
      <c r="G41" s="5">
        <v>41946</v>
      </c>
      <c r="H41" s="6" t="s">
        <v>18</v>
      </c>
      <c r="I41" s="4">
        <v>1</v>
      </c>
      <c r="J41" s="4">
        <v>125</v>
      </c>
      <c r="K41" s="4">
        <f>I41*J41*(F41-E41)</f>
        <v>4000</v>
      </c>
    </row>
    <row r="42" spans="1:11">
      <c r="A42" s="4">
        <v>2</v>
      </c>
      <c r="B42" s="5">
        <v>41975</v>
      </c>
      <c r="C42" s="5" t="s">
        <v>59</v>
      </c>
      <c r="D42" s="6" t="s">
        <v>41</v>
      </c>
      <c r="E42" s="4">
        <v>92</v>
      </c>
      <c r="F42" s="4">
        <v>102</v>
      </c>
      <c r="G42" s="5">
        <v>41975</v>
      </c>
      <c r="H42" s="6" t="s">
        <v>18</v>
      </c>
      <c r="I42" s="4">
        <v>1</v>
      </c>
      <c r="J42" s="4">
        <v>50</v>
      </c>
      <c r="K42" s="4">
        <f t="shared" ref="K42:K43" si="6">I42*J42*(F42-E42)</f>
        <v>500</v>
      </c>
    </row>
    <row r="43" spans="1:11">
      <c r="A43" s="4">
        <v>3</v>
      </c>
      <c r="B43" s="5">
        <v>41976</v>
      </c>
      <c r="C43" s="5" t="s">
        <v>50</v>
      </c>
      <c r="D43" s="6" t="s">
        <v>51</v>
      </c>
      <c r="E43" s="4">
        <v>6</v>
      </c>
      <c r="F43" s="4">
        <v>7.5</v>
      </c>
      <c r="G43" s="5">
        <v>41976</v>
      </c>
      <c r="H43" s="6" t="s">
        <v>18</v>
      </c>
      <c r="I43" s="4">
        <v>1</v>
      </c>
      <c r="J43" s="4">
        <v>1000</v>
      </c>
      <c r="K43" s="4">
        <f t="shared" si="6"/>
        <v>1500</v>
      </c>
    </row>
    <row r="44" spans="1:11">
      <c r="A44" s="4">
        <v>4</v>
      </c>
      <c r="B44" s="5">
        <v>41977</v>
      </c>
      <c r="C44" s="5" t="s">
        <v>60</v>
      </c>
      <c r="D44" s="6" t="s">
        <v>9</v>
      </c>
      <c r="E44" s="4">
        <v>11.4</v>
      </c>
      <c r="F44" s="4">
        <v>13</v>
      </c>
      <c r="G44" s="5">
        <v>41977</v>
      </c>
      <c r="H44" s="6" t="s">
        <v>18</v>
      </c>
      <c r="I44" s="4">
        <v>1</v>
      </c>
      <c r="J44" s="4">
        <v>1250</v>
      </c>
      <c r="K44" s="4">
        <f t="shared" ref="K44" si="7">I44*J44*(F44-E44)</f>
        <v>1999.9999999999995</v>
      </c>
    </row>
    <row r="45" spans="1:11">
      <c r="A45" s="4">
        <v>5</v>
      </c>
      <c r="B45" s="5">
        <v>41978</v>
      </c>
      <c r="C45" s="5" t="s">
        <v>61</v>
      </c>
      <c r="D45" s="6" t="s">
        <v>62</v>
      </c>
      <c r="E45" s="4">
        <v>2.2999999999999998</v>
      </c>
      <c r="F45" s="4">
        <v>2.5499999999999998</v>
      </c>
      <c r="G45" s="5">
        <v>41978</v>
      </c>
      <c r="H45" s="6" t="s">
        <v>18</v>
      </c>
      <c r="I45" s="4">
        <v>1</v>
      </c>
      <c r="J45" s="4">
        <v>4000</v>
      </c>
      <c r="K45" s="4">
        <f t="shared" ref="K45:K46" si="8">I45*J45*(F45-E45)</f>
        <v>1000</v>
      </c>
    </row>
    <row r="46" spans="1:11">
      <c r="A46" s="4">
        <v>6</v>
      </c>
      <c r="B46" s="5">
        <v>41981</v>
      </c>
      <c r="C46" s="5" t="s">
        <v>63</v>
      </c>
      <c r="D46" s="6" t="s">
        <v>41</v>
      </c>
      <c r="E46" s="4">
        <v>54.8</v>
      </c>
      <c r="F46" s="4">
        <v>84.8</v>
      </c>
      <c r="G46" s="5">
        <v>41975</v>
      </c>
      <c r="H46" s="6" t="s">
        <v>18</v>
      </c>
      <c r="I46" s="4">
        <v>1</v>
      </c>
      <c r="J46" s="4">
        <v>50</v>
      </c>
      <c r="K46" s="4">
        <f t="shared" si="8"/>
        <v>1500</v>
      </c>
    </row>
    <row r="47" spans="1:11">
      <c r="A47" s="4">
        <v>7</v>
      </c>
      <c r="B47" s="5">
        <v>41982</v>
      </c>
      <c r="C47" s="5" t="s">
        <v>64</v>
      </c>
      <c r="D47" s="6" t="s">
        <v>65</v>
      </c>
      <c r="E47" s="4">
        <v>6</v>
      </c>
      <c r="F47" s="4">
        <v>7</v>
      </c>
      <c r="G47" s="5">
        <v>41982</v>
      </c>
      <c r="H47" s="6" t="s">
        <v>18</v>
      </c>
      <c r="I47" s="4">
        <v>1</v>
      </c>
      <c r="J47" s="4">
        <v>1000</v>
      </c>
      <c r="K47" s="4">
        <f t="shared" ref="K47:K50" si="9">I47*J47*(F47-E47)</f>
        <v>1000</v>
      </c>
    </row>
    <row r="48" spans="1:11">
      <c r="A48" s="4">
        <v>8</v>
      </c>
      <c r="B48" s="5">
        <v>41983</v>
      </c>
      <c r="C48" s="5" t="s">
        <v>66</v>
      </c>
      <c r="D48" s="6" t="s">
        <v>46</v>
      </c>
      <c r="E48" s="4">
        <v>8.1999999999999993</v>
      </c>
      <c r="F48" s="4">
        <v>6.2</v>
      </c>
      <c r="G48" s="5">
        <v>41983</v>
      </c>
      <c r="H48" s="8" t="s">
        <v>7</v>
      </c>
      <c r="I48" s="4">
        <v>1</v>
      </c>
      <c r="J48" s="4">
        <v>500</v>
      </c>
      <c r="K48" s="4">
        <f t="shared" si="9"/>
        <v>-999.99999999999955</v>
      </c>
    </row>
    <row r="49" spans="1:11">
      <c r="A49" s="4">
        <v>9</v>
      </c>
      <c r="B49" s="5">
        <v>41984</v>
      </c>
      <c r="C49" s="5" t="s">
        <v>67</v>
      </c>
      <c r="D49" s="6" t="s">
        <v>53</v>
      </c>
      <c r="E49" s="4">
        <v>7</v>
      </c>
      <c r="F49" s="4">
        <v>8.6</v>
      </c>
      <c r="G49" s="5">
        <v>41984</v>
      </c>
      <c r="H49" s="6" t="s">
        <v>18</v>
      </c>
      <c r="I49" s="4">
        <v>1</v>
      </c>
      <c r="J49" s="4">
        <v>1250</v>
      </c>
      <c r="K49" s="4">
        <f t="shared" si="9"/>
        <v>1999.9999999999995</v>
      </c>
    </row>
    <row r="50" spans="1:11">
      <c r="A50" s="4">
        <v>10</v>
      </c>
      <c r="B50" s="5">
        <v>41985</v>
      </c>
      <c r="C50" s="5" t="s">
        <v>68</v>
      </c>
      <c r="D50" s="6" t="s">
        <v>41</v>
      </c>
      <c r="E50" s="4">
        <v>56</v>
      </c>
      <c r="F50" s="4">
        <v>74.8</v>
      </c>
      <c r="G50" s="5">
        <v>41985</v>
      </c>
      <c r="H50" s="6" t="s">
        <v>18</v>
      </c>
      <c r="I50" s="4">
        <v>1</v>
      </c>
      <c r="J50" s="4">
        <v>50</v>
      </c>
      <c r="K50" s="4">
        <f t="shared" si="9"/>
        <v>939.99999999999989</v>
      </c>
    </row>
    <row r="51" spans="1:11">
      <c r="A51" s="4">
        <v>11</v>
      </c>
      <c r="B51" s="5">
        <v>41988</v>
      </c>
      <c r="C51" s="5" t="s">
        <v>69</v>
      </c>
      <c r="D51" s="6" t="s">
        <v>70</v>
      </c>
      <c r="E51" s="4">
        <v>13.1</v>
      </c>
      <c r="F51" s="4">
        <v>21.1</v>
      </c>
      <c r="G51" s="5">
        <v>41988</v>
      </c>
      <c r="H51" s="6" t="s">
        <v>18</v>
      </c>
      <c r="I51" s="4">
        <v>1</v>
      </c>
      <c r="J51" s="4">
        <v>250</v>
      </c>
      <c r="K51" s="4">
        <f t="shared" ref="K51:K52" si="10">I51*J51*(F51-E51)</f>
        <v>2000.0000000000005</v>
      </c>
    </row>
    <row r="52" spans="1:11">
      <c r="A52" s="4">
        <v>12</v>
      </c>
      <c r="B52" s="5">
        <v>41989</v>
      </c>
      <c r="C52" s="5" t="s">
        <v>71</v>
      </c>
      <c r="D52" s="6" t="s">
        <v>72</v>
      </c>
      <c r="E52" s="4">
        <v>4</v>
      </c>
      <c r="F52" s="4">
        <v>7</v>
      </c>
      <c r="G52" s="5">
        <v>41989</v>
      </c>
      <c r="H52" s="6" t="s">
        <v>18</v>
      </c>
      <c r="I52" s="4">
        <v>1</v>
      </c>
      <c r="J52" s="4">
        <v>1000</v>
      </c>
      <c r="K52" s="4">
        <f t="shared" si="10"/>
        <v>3000</v>
      </c>
    </row>
    <row r="53" spans="1:11">
      <c r="A53" s="4">
        <v>13</v>
      </c>
      <c r="B53" s="5">
        <v>41990</v>
      </c>
      <c r="C53" s="5" t="s">
        <v>73</v>
      </c>
      <c r="D53" s="6" t="s">
        <v>74</v>
      </c>
      <c r="E53" s="4">
        <v>13</v>
      </c>
      <c r="F53" s="4">
        <v>18</v>
      </c>
      <c r="G53" s="5">
        <v>41990</v>
      </c>
      <c r="H53" s="6" t="s">
        <v>18</v>
      </c>
      <c r="I53" s="4">
        <v>1</v>
      </c>
      <c r="J53" s="4">
        <v>500</v>
      </c>
      <c r="K53" s="4">
        <f t="shared" ref="K53" si="11">I53*J53*(F53-E53)</f>
        <v>2500</v>
      </c>
    </row>
    <row r="54" spans="1:11">
      <c r="A54" s="4">
        <v>14</v>
      </c>
      <c r="B54" s="5">
        <v>41991</v>
      </c>
      <c r="C54" s="5" t="s">
        <v>75</v>
      </c>
      <c r="D54" s="6" t="s">
        <v>51</v>
      </c>
      <c r="E54" s="4">
        <v>7</v>
      </c>
      <c r="F54" s="4">
        <v>11</v>
      </c>
      <c r="G54" s="5">
        <v>41991</v>
      </c>
      <c r="H54" s="6" t="s">
        <v>18</v>
      </c>
      <c r="I54" s="4">
        <v>1</v>
      </c>
      <c r="J54" s="4">
        <v>1000</v>
      </c>
      <c r="K54" s="4">
        <f t="shared" ref="K54" si="12">I54*J54*(F54-E54)</f>
        <v>4000</v>
      </c>
    </row>
    <row r="55" spans="1:11">
      <c r="A55" s="4">
        <v>15</v>
      </c>
      <c r="B55" s="5">
        <v>41992</v>
      </c>
      <c r="C55" s="5" t="s">
        <v>76</v>
      </c>
      <c r="D55" s="6" t="s">
        <v>77</v>
      </c>
      <c r="E55" s="4">
        <v>4.9000000000000004</v>
      </c>
      <c r="F55" s="4">
        <v>8.9</v>
      </c>
      <c r="G55" s="5">
        <v>41995</v>
      </c>
      <c r="H55" s="6" t="s">
        <v>18</v>
      </c>
      <c r="I55" s="4">
        <v>1</v>
      </c>
      <c r="J55" s="4">
        <v>500</v>
      </c>
      <c r="K55" s="4">
        <f t="shared" ref="K55" si="13">I55*J55*(F55-E55)</f>
        <v>2000</v>
      </c>
    </row>
    <row r="56" spans="1:11" ht="18.75">
      <c r="A56" s="1"/>
      <c r="F56" s="35" t="s">
        <v>56</v>
      </c>
      <c r="G56" s="35"/>
      <c r="H56" s="35"/>
      <c r="I56" s="9"/>
      <c r="J56" s="9"/>
      <c r="K56" s="7">
        <f>SUM(K41:K55)</f>
        <v>26940</v>
      </c>
    </row>
    <row r="57" spans="1:11" ht="18.75">
      <c r="A57" s="1"/>
      <c r="F57" s="11"/>
      <c r="G57" s="11"/>
      <c r="H57" s="11"/>
      <c r="I57" s="11"/>
      <c r="J57" s="11"/>
      <c r="K57" s="12"/>
    </row>
    <row r="58" spans="1:11" ht="18.75">
      <c r="A58" s="1"/>
      <c r="F58" s="11"/>
      <c r="G58" s="11"/>
      <c r="H58" s="11"/>
      <c r="I58" s="11"/>
      <c r="J58" s="11"/>
      <c r="K58" s="12"/>
    </row>
    <row r="59" spans="1:11" ht="18.75">
      <c r="A59" s="1"/>
      <c r="F59" s="11"/>
      <c r="G59" s="11"/>
      <c r="H59" s="11"/>
      <c r="I59" s="11"/>
      <c r="J59" s="11"/>
      <c r="K59" s="12"/>
    </row>
    <row r="60" spans="1:11" ht="18.75">
      <c r="A60" s="1"/>
      <c r="F60" s="11"/>
      <c r="G60" s="11"/>
      <c r="H60" s="11"/>
      <c r="I60" s="11"/>
      <c r="J60" s="11"/>
      <c r="K60" s="12"/>
    </row>
    <row r="61" spans="1:11" ht="18.75">
      <c r="A61" s="1"/>
      <c r="F61" s="11"/>
      <c r="G61" s="11"/>
      <c r="H61" s="11"/>
      <c r="I61" s="11"/>
      <c r="J61" s="11"/>
      <c r="K61" s="12"/>
    </row>
    <row r="62" spans="1:11" ht="18.75">
      <c r="A62" s="1"/>
      <c r="F62" s="11"/>
      <c r="G62" s="11"/>
      <c r="H62" s="11"/>
      <c r="I62" s="11"/>
      <c r="J62" s="11"/>
      <c r="K62" s="12"/>
    </row>
    <row r="63" spans="1:11" ht="18.75">
      <c r="A63" s="1"/>
      <c r="F63" s="11"/>
      <c r="G63" s="11"/>
      <c r="H63" s="11"/>
      <c r="I63" s="11"/>
      <c r="J63" s="11"/>
      <c r="K63" s="12"/>
    </row>
    <row r="64" spans="1:11" ht="18.75">
      <c r="A64" s="1"/>
      <c r="F64" s="11"/>
      <c r="G64" s="11"/>
      <c r="H64" s="11"/>
      <c r="I64" s="11"/>
      <c r="J64" s="11"/>
      <c r="K64" s="12"/>
    </row>
    <row r="65" spans="1:11" ht="18.75">
      <c r="A65" s="1"/>
      <c r="F65" s="11"/>
      <c r="G65" s="11"/>
      <c r="H65" s="11"/>
      <c r="I65" s="11"/>
      <c r="J65" s="11"/>
      <c r="K65" s="12"/>
    </row>
    <row r="66" spans="1:11" ht="18.75">
      <c r="A66" s="1"/>
      <c r="F66" s="11"/>
      <c r="G66" s="11"/>
      <c r="H66" s="11"/>
      <c r="I66" s="11"/>
      <c r="J66" s="11"/>
      <c r="K66" s="12"/>
    </row>
    <row r="67" spans="1:11" ht="18.75">
      <c r="A67" s="1"/>
      <c r="F67" s="11"/>
      <c r="G67" s="11"/>
      <c r="H67" s="11"/>
      <c r="I67" s="11"/>
      <c r="J67" s="11"/>
      <c r="K67" s="12"/>
    </row>
    <row r="68" spans="1:11" ht="18.75">
      <c r="A68" s="1"/>
      <c r="F68" s="11"/>
      <c r="G68" s="11"/>
      <c r="H68" s="11"/>
      <c r="I68" s="11"/>
      <c r="J68" s="11"/>
      <c r="K68" s="12"/>
    </row>
    <row r="69" spans="1:11" ht="18.75">
      <c r="A69" s="1"/>
      <c r="F69" s="11"/>
      <c r="G69" s="11"/>
      <c r="H69" s="11"/>
      <c r="I69" s="11"/>
      <c r="J69" s="11"/>
      <c r="K69" s="12"/>
    </row>
    <row r="76" spans="1:11" ht="15.75" thickBot="1"/>
    <row r="77" spans="1:11" ht="15.75" thickBot="1">
      <c r="A77" s="36" t="s">
        <v>35</v>
      </c>
      <c r="B77" s="37"/>
      <c r="C77" s="37"/>
      <c r="D77" s="37"/>
      <c r="E77" s="37"/>
      <c r="F77" s="37"/>
      <c r="G77" s="37"/>
      <c r="H77" s="37"/>
      <c r="I77" s="37"/>
      <c r="J77" s="37"/>
      <c r="K77" s="38"/>
    </row>
  </sheetData>
  <sheetProtection password="8E30" sheet="1" objects="1" scenarios="1"/>
  <mergeCells count="4">
    <mergeCell ref="F21:H21"/>
    <mergeCell ref="F38:H38"/>
    <mergeCell ref="A77:K77"/>
    <mergeCell ref="F56:H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9:K52"/>
  <sheetViews>
    <sheetView topLeftCell="A16" workbookViewId="0">
      <selection activeCell="G30" sqref="G30"/>
    </sheetView>
  </sheetViews>
  <sheetFormatPr defaultRowHeight="15"/>
  <cols>
    <col min="1" max="1" width="5.7109375" bestFit="1" customWidth="1"/>
    <col min="2" max="2" width="10.5703125" bestFit="1" customWidth="1"/>
    <col min="3" max="3" width="45.140625" bestFit="1" customWidth="1"/>
    <col min="4" max="4" width="14.140625" bestFit="1" customWidth="1"/>
    <col min="5" max="5" width="6.7109375" bestFit="1" customWidth="1"/>
    <col min="6" max="6" width="35.28515625" bestFit="1" customWidth="1"/>
    <col min="7" max="7" width="12.7109375" bestFit="1" customWidth="1"/>
    <col min="8" max="8" width="15.28515625" bestFit="1" customWidth="1"/>
    <col min="11" max="11" width="14.85546875" bestFit="1" customWidth="1"/>
  </cols>
  <sheetData>
    <row r="9" spans="1:11" ht="18.75">
      <c r="A9" s="1"/>
      <c r="F9" s="11"/>
      <c r="G9" s="11"/>
      <c r="H9" s="11"/>
      <c r="I9" s="11"/>
      <c r="J9" s="11"/>
      <c r="K9" s="12"/>
    </row>
    <row r="10" spans="1:11" ht="18.75">
      <c r="A10" s="1"/>
      <c r="C10" s="3" t="s">
        <v>84</v>
      </c>
      <c r="D10" s="3">
        <v>20</v>
      </c>
      <c r="F10" s="18" t="s">
        <v>85</v>
      </c>
      <c r="G10" s="18">
        <v>100</v>
      </c>
      <c r="H10" s="11"/>
      <c r="I10" s="11"/>
      <c r="J10" s="11"/>
      <c r="K10" s="12"/>
    </row>
    <row r="11" spans="1:11" ht="18.75">
      <c r="A11" s="1"/>
      <c r="F11" s="11"/>
      <c r="G11" s="11"/>
      <c r="H11" s="11"/>
      <c r="I11" s="11"/>
      <c r="J11" s="11"/>
      <c r="K11" s="12"/>
    </row>
    <row r="12" spans="1:11" ht="18.75">
      <c r="A12" s="1"/>
      <c r="C12" s="14" t="s">
        <v>88</v>
      </c>
      <c r="D12" s="14">
        <v>5000</v>
      </c>
      <c r="F12" s="14" t="s">
        <v>94</v>
      </c>
      <c r="G12" s="14">
        <f>D30</f>
        <v>320000</v>
      </c>
      <c r="H12" s="11"/>
      <c r="I12" s="11"/>
      <c r="J12" s="11"/>
      <c r="K12" s="12"/>
    </row>
    <row r="13" spans="1:11" ht="18.75">
      <c r="A13" s="1"/>
      <c r="C13" s="14" t="s">
        <v>87</v>
      </c>
      <c r="D13" s="14">
        <f>D12*0.05</f>
        <v>250</v>
      </c>
      <c r="F13" s="14" t="s">
        <v>87</v>
      </c>
      <c r="G13" s="14">
        <f t="shared" ref="G13" si="0">G12*0.05</f>
        <v>16000</v>
      </c>
      <c r="H13" s="11"/>
      <c r="I13" s="11"/>
      <c r="J13" s="11"/>
      <c r="K13" s="12"/>
    </row>
    <row r="14" spans="1:11" ht="18.75">
      <c r="A14" s="1"/>
      <c r="C14" s="14" t="s">
        <v>86</v>
      </c>
      <c r="D14" s="14">
        <f>$D$10*D13</f>
        <v>5000</v>
      </c>
      <c r="F14" s="14" t="s">
        <v>86</v>
      </c>
      <c r="G14" s="14">
        <f t="shared" ref="G14" si="1">$D$10*G13</f>
        <v>320000</v>
      </c>
      <c r="H14" s="11"/>
      <c r="I14" s="11"/>
      <c r="J14" s="11"/>
      <c r="K14" s="12"/>
    </row>
    <row r="15" spans="1:11" ht="18.75">
      <c r="A15" s="1"/>
      <c r="C15" s="17" t="s">
        <v>89</v>
      </c>
      <c r="D15" s="17">
        <f>D14+D12</f>
        <v>10000</v>
      </c>
      <c r="F15" s="17" t="s">
        <v>95</v>
      </c>
      <c r="G15" s="17">
        <f t="shared" ref="G15" si="2">G14+G12</f>
        <v>640000</v>
      </c>
      <c r="H15" s="11"/>
      <c r="I15" s="11"/>
      <c r="J15" s="11"/>
      <c r="K15" s="12"/>
    </row>
    <row r="16" spans="1:11" ht="18.75">
      <c r="A16" s="1"/>
      <c r="C16" s="17" t="s">
        <v>87</v>
      </c>
      <c r="D16" s="17">
        <f t="shared" ref="D16" si="3">D15*0.05</f>
        <v>500</v>
      </c>
      <c r="F16" s="14" t="s">
        <v>87</v>
      </c>
      <c r="G16" s="14">
        <f t="shared" ref="G16" si="4">G15*0.05</f>
        <v>32000</v>
      </c>
      <c r="H16" s="11"/>
      <c r="I16" s="11"/>
      <c r="J16" s="11"/>
      <c r="K16" s="12"/>
    </row>
    <row r="17" spans="1:11" ht="18.75">
      <c r="A17" s="1"/>
      <c r="C17" s="17" t="s">
        <v>86</v>
      </c>
      <c r="D17" s="17">
        <f t="shared" ref="D17" si="5">$D$10*D16</f>
        <v>10000</v>
      </c>
      <c r="F17" s="14" t="s">
        <v>86</v>
      </c>
      <c r="G17" s="14">
        <f t="shared" ref="G17" si="6">$D$10*G16</f>
        <v>640000</v>
      </c>
      <c r="H17" s="11"/>
      <c r="I17" s="11"/>
      <c r="J17" s="11"/>
      <c r="K17" s="12"/>
    </row>
    <row r="18" spans="1:11" ht="18.75">
      <c r="A18" s="1"/>
      <c r="C18" s="14" t="s">
        <v>90</v>
      </c>
      <c r="D18" s="14">
        <f t="shared" ref="D18" si="7">D17+D15</f>
        <v>20000</v>
      </c>
      <c r="F18" s="17" t="s">
        <v>96</v>
      </c>
      <c r="G18" s="17">
        <f t="shared" ref="G18" si="8">G17+G15</f>
        <v>1280000</v>
      </c>
      <c r="H18" s="11"/>
      <c r="I18" s="11"/>
      <c r="J18" s="11"/>
      <c r="K18" s="12"/>
    </row>
    <row r="19" spans="1:11" ht="18.75">
      <c r="A19" s="1"/>
      <c r="C19" s="14" t="s">
        <v>87</v>
      </c>
      <c r="D19" s="14">
        <f t="shared" ref="D19" si="9">D18*0.05</f>
        <v>1000</v>
      </c>
      <c r="F19" s="14" t="s">
        <v>87</v>
      </c>
      <c r="G19" s="14">
        <f t="shared" ref="G19" si="10">G18*0.05</f>
        <v>64000</v>
      </c>
      <c r="H19" s="11"/>
      <c r="I19" s="11"/>
      <c r="J19" s="11"/>
      <c r="K19" s="12"/>
    </row>
    <row r="20" spans="1:11" ht="18.75">
      <c r="A20" s="1"/>
      <c r="C20" s="14" t="s">
        <v>86</v>
      </c>
      <c r="D20" s="14">
        <f t="shared" ref="D20" si="11">$D$10*D19</f>
        <v>20000</v>
      </c>
      <c r="F20" s="14" t="s">
        <v>86</v>
      </c>
      <c r="G20" s="14">
        <f t="shared" ref="G20" si="12">$D$10*G19</f>
        <v>1280000</v>
      </c>
      <c r="H20" s="11"/>
      <c r="I20" s="11"/>
      <c r="J20" s="11"/>
      <c r="K20" s="12"/>
    </row>
    <row r="21" spans="1:11" ht="18.75">
      <c r="A21" s="1"/>
      <c r="C21" s="17" t="s">
        <v>91</v>
      </c>
      <c r="D21" s="17">
        <f t="shared" ref="D21" si="13">D20+D18</f>
        <v>40000</v>
      </c>
      <c r="F21" s="17" t="s">
        <v>97</v>
      </c>
      <c r="G21" s="17">
        <f t="shared" ref="G21" si="14">G20+G18</f>
        <v>2560000</v>
      </c>
      <c r="H21" s="11"/>
      <c r="I21" s="11"/>
      <c r="J21" s="11"/>
      <c r="K21" s="12"/>
    </row>
    <row r="22" spans="1:11" ht="18.75">
      <c r="A22" s="1"/>
      <c r="C22" s="17" t="s">
        <v>87</v>
      </c>
      <c r="D22" s="17">
        <f t="shared" ref="D22" si="15">D21*0.05</f>
        <v>2000</v>
      </c>
      <c r="F22" s="14" t="s">
        <v>87</v>
      </c>
      <c r="G22" s="14">
        <f t="shared" ref="G22" si="16">G21*0.05</f>
        <v>128000</v>
      </c>
      <c r="H22" s="11"/>
      <c r="I22" s="11"/>
      <c r="J22" s="11"/>
      <c r="K22" s="12"/>
    </row>
    <row r="23" spans="1:11" ht="18.75">
      <c r="A23" s="1"/>
      <c r="C23" s="17" t="s">
        <v>86</v>
      </c>
      <c r="D23" s="17">
        <f t="shared" ref="D23" si="17">$D$10*D22</f>
        <v>40000</v>
      </c>
      <c r="F23" s="14" t="s">
        <v>86</v>
      </c>
      <c r="G23" s="14">
        <f t="shared" ref="G23" si="18">$D$10*G22</f>
        <v>2560000</v>
      </c>
      <c r="H23" s="11"/>
      <c r="I23" s="11"/>
      <c r="J23" s="11"/>
      <c r="K23" s="12"/>
    </row>
    <row r="24" spans="1:11" ht="18.75">
      <c r="A24" s="1"/>
      <c r="C24" s="14" t="s">
        <v>92</v>
      </c>
      <c r="D24" s="14">
        <f t="shared" ref="D24" si="19">D23+D21</f>
        <v>80000</v>
      </c>
      <c r="F24" s="17" t="s">
        <v>98</v>
      </c>
      <c r="G24" s="17">
        <f t="shared" ref="G24" si="20">G23+G21</f>
        <v>5120000</v>
      </c>
      <c r="H24" s="11"/>
      <c r="I24" s="11"/>
      <c r="J24" s="11"/>
      <c r="K24" s="12"/>
    </row>
    <row r="25" spans="1:11" ht="18.75">
      <c r="A25" s="1"/>
      <c r="C25" s="14" t="s">
        <v>87</v>
      </c>
      <c r="D25" s="14">
        <f t="shared" ref="D25" si="21">D24*0.05</f>
        <v>4000</v>
      </c>
      <c r="F25" s="14" t="s">
        <v>87</v>
      </c>
      <c r="G25" s="14">
        <f t="shared" ref="G25" si="22">G24*0.05</f>
        <v>256000</v>
      </c>
      <c r="H25" s="11"/>
      <c r="I25" s="11"/>
      <c r="J25" s="11"/>
      <c r="K25" s="12"/>
    </row>
    <row r="26" spans="1:11" ht="18.75">
      <c r="A26" s="1"/>
      <c r="C26" s="14" t="s">
        <v>86</v>
      </c>
      <c r="D26" s="14">
        <f t="shared" ref="D26" si="23">$D$10*D25</f>
        <v>80000</v>
      </c>
      <c r="F26" s="14" t="s">
        <v>86</v>
      </c>
      <c r="G26" s="14">
        <f t="shared" ref="G26" si="24">$D$10*G25</f>
        <v>5120000</v>
      </c>
      <c r="H26" s="11"/>
      <c r="I26" s="11"/>
      <c r="J26" s="11"/>
      <c r="K26" s="12"/>
    </row>
    <row r="27" spans="1:11" ht="18.75">
      <c r="A27" s="1"/>
      <c r="C27" s="17" t="s">
        <v>93</v>
      </c>
      <c r="D27" s="17">
        <f t="shared" ref="D27" si="25">D26+D24</f>
        <v>160000</v>
      </c>
      <c r="F27" s="17" t="s">
        <v>99</v>
      </c>
      <c r="G27" s="17">
        <f t="shared" ref="G27" si="26">G26+G24</f>
        <v>10240000</v>
      </c>
      <c r="H27" s="11"/>
      <c r="I27" s="11"/>
      <c r="J27" s="11"/>
      <c r="K27" s="12"/>
    </row>
    <row r="28" spans="1:11" ht="18.75">
      <c r="A28" s="1"/>
      <c r="C28" s="17" t="s">
        <v>87</v>
      </c>
      <c r="D28" s="17">
        <f t="shared" ref="D28" si="27">D27*0.05</f>
        <v>8000</v>
      </c>
      <c r="F28" s="14" t="s">
        <v>87</v>
      </c>
      <c r="G28" s="14">
        <f t="shared" ref="G28" si="28">G27*0.05</f>
        <v>512000</v>
      </c>
      <c r="H28" s="11"/>
      <c r="I28" s="11"/>
      <c r="J28" s="11"/>
      <c r="K28" s="12"/>
    </row>
    <row r="29" spans="1:11" ht="18.75">
      <c r="A29" s="1"/>
      <c r="C29" s="17" t="s">
        <v>86</v>
      </c>
      <c r="D29" s="17">
        <f t="shared" ref="D29" si="29">$D$10*D28</f>
        <v>160000</v>
      </c>
      <c r="F29" s="14" t="s">
        <v>86</v>
      </c>
      <c r="G29" s="14">
        <f t="shared" ref="G29" si="30">$D$10*G28</f>
        <v>10240000</v>
      </c>
      <c r="H29" s="11"/>
      <c r="I29" s="11"/>
      <c r="J29" s="11"/>
      <c r="K29" s="12"/>
    </row>
    <row r="30" spans="1:11" ht="18.75">
      <c r="A30" s="1"/>
      <c r="C30" s="16" t="s">
        <v>100</v>
      </c>
      <c r="D30" s="16">
        <f t="shared" ref="D30" si="31">D29+D27</f>
        <v>320000</v>
      </c>
      <c r="F30" s="16" t="s">
        <v>101</v>
      </c>
      <c r="G30" s="16">
        <f t="shared" ref="G30" si="32">G29+G27</f>
        <v>20480000</v>
      </c>
      <c r="H30" s="11"/>
      <c r="I30" s="11"/>
      <c r="J30" s="11"/>
      <c r="K30" s="12"/>
    </row>
    <row r="31" spans="1:11" ht="19.5" thickBot="1">
      <c r="A31" s="1"/>
      <c r="F31" s="11"/>
      <c r="G31" s="11"/>
      <c r="H31" s="11"/>
      <c r="I31" s="11"/>
      <c r="J31" s="11"/>
      <c r="K31" s="12"/>
    </row>
    <row r="32" spans="1:11" ht="18.75" customHeight="1">
      <c r="A32" s="1"/>
      <c r="C32" s="42">
        <f>G30/10000000</f>
        <v>2.048</v>
      </c>
      <c r="D32" s="44" t="s">
        <v>102</v>
      </c>
      <c r="E32" s="44"/>
      <c r="F32" s="44"/>
      <c r="G32" s="45"/>
      <c r="H32" s="11"/>
      <c r="I32" s="11"/>
      <c r="J32" s="11"/>
      <c r="K32" s="12"/>
    </row>
    <row r="33" spans="1:11" ht="19.5" customHeight="1" thickBot="1">
      <c r="A33" s="1"/>
      <c r="C33" s="43"/>
      <c r="D33" s="46"/>
      <c r="E33" s="46"/>
      <c r="F33" s="46"/>
      <c r="G33" s="47"/>
      <c r="H33" s="11"/>
      <c r="I33" s="11"/>
      <c r="J33" s="11"/>
      <c r="K33" s="12"/>
    </row>
    <row r="34" spans="1:11" ht="18.75">
      <c r="A34" s="1"/>
      <c r="F34" s="11"/>
      <c r="G34" s="11"/>
      <c r="H34" s="11"/>
      <c r="I34" s="11"/>
      <c r="J34" s="11"/>
      <c r="K34" s="12"/>
    </row>
    <row r="35" spans="1:11" ht="18.75">
      <c r="A35" s="1"/>
      <c r="B35" s="15"/>
      <c r="C35" s="48" t="s">
        <v>106</v>
      </c>
      <c r="D35" s="48"/>
      <c r="F35" s="11"/>
      <c r="G35" s="11"/>
      <c r="H35" s="11"/>
      <c r="I35" s="11"/>
      <c r="J35" s="11"/>
      <c r="K35" s="12"/>
    </row>
    <row r="36" spans="1:11" ht="18.75">
      <c r="A36" s="1"/>
      <c r="B36" s="19">
        <v>1</v>
      </c>
      <c r="C36" s="48" t="s">
        <v>103</v>
      </c>
      <c r="D36" s="48"/>
      <c r="F36" s="11"/>
      <c r="G36" s="11"/>
      <c r="H36" s="11"/>
      <c r="I36" s="11"/>
      <c r="J36" s="11"/>
      <c r="K36" s="12"/>
    </row>
    <row r="37" spans="1:11" ht="18.75">
      <c r="A37" s="1"/>
      <c r="B37" s="19">
        <v>2</v>
      </c>
      <c r="C37" s="48" t="s">
        <v>104</v>
      </c>
      <c r="D37" s="48"/>
      <c r="F37" s="11"/>
      <c r="G37" s="11"/>
      <c r="H37" s="11"/>
      <c r="I37" s="11"/>
      <c r="J37" s="11"/>
      <c r="K37" s="12"/>
    </row>
    <row r="38" spans="1:11" ht="18.75">
      <c r="A38" s="1"/>
      <c r="B38" s="19">
        <v>3</v>
      </c>
      <c r="C38" s="48" t="s">
        <v>105</v>
      </c>
      <c r="D38" s="48"/>
      <c r="F38" s="11"/>
      <c r="G38" s="11"/>
      <c r="H38" s="11"/>
      <c r="I38" s="11"/>
      <c r="J38" s="11"/>
      <c r="K38" s="12"/>
    </row>
    <row r="39" spans="1:11" ht="18.75">
      <c r="A39" s="1"/>
      <c r="B39" s="15"/>
      <c r="C39" s="49"/>
      <c r="D39" s="50"/>
      <c r="F39" s="11"/>
      <c r="G39" s="11"/>
      <c r="H39" s="11"/>
      <c r="I39" s="11"/>
      <c r="J39" s="11"/>
      <c r="K39" s="12"/>
    </row>
    <row r="40" spans="1:11" ht="18.75">
      <c r="A40" s="1"/>
      <c r="F40" s="11"/>
      <c r="G40" s="11"/>
      <c r="H40" s="11"/>
      <c r="I40" s="11"/>
      <c r="J40" s="11"/>
      <c r="K40" s="12"/>
    </row>
    <row r="41" spans="1:11" ht="18.75">
      <c r="A41" s="1"/>
      <c r="F41" s="11"/>
      <c r="G41" s="11"/>
      <c r="H41" s="11"/>
      <c r="I41" s="11"/>
      <c r="J41" s="11"/>
      <c r="K41" s="12"/>
    </row>
    <row r="42" spans="1:11" ht="18.75">
      <c r="A42" s="1"/>
      <c r="C42" s="39" t="s">
        <v>83</v>
      </c>
      <c r="D42" s="39"/>
      <c r="E42" s="39"/>
      <c r="F42" s="39"/>
      <c r="G42" s="39"/>
      <c r="H42" s="39"/>
      <c r="I42" s="39"/>
      <c r="J42" s="13"/>
      <c r="K42" s="12"/>
    </row>
    <row r="43" spans="1:11" ht="18.75">
      <c r="A43" s="1"/>
      <c r="C43" s="40" t="s">
        <v>81</v>
      </c>
      <c r="D43" s="40"/>
      <c r="E43" s="40"/>
      <c r="F43" s="41" t="s">
        <v>82</v>
      </c>
      <c r="G43" s="41"/>
      <c r="H43" s="41"/>
      <c r="I43" s="41"/>
      <c r="J43" s="11"/>
      <c r="K43" s="12"/>
    </row>
    <row r="44" spans="1:11" ht="18.75">
      <c r="A44" s="1"/>
      <c r="F44" s="11"/>
      <c r="G44" s="11"/>
      <c r="H44" s="11"/>
      <c r="I44" s="11"/>
      <c r="J44" s="11"/>
      <c r="K44" s="12"/>
    </row>
    <row r="51" spans="1:11" ht="15.75" thickBot="1"/>
    <row r="52" spans="1:11" ht="15.75" thickBot="1">
      <c r="A52" s="36" t="s">
        <v>35</v>
      </c>
      <c r="B52" s="37"/>
      <c r="C52" s="37"/>
      <c r="D52" s="37"/>
      <c r="E52" s="37"/>
      <c r="F52" s="37"/>
      <c r="G52" s="37"/>
      <c r="H52" s="37"/>
      <c r="I52" s="37"/>
      <c r="J52" s="37"/>
      <c r="K52" s="38"/>
    </row>
  </sheetData>
  <sheetProtection password="89F0" sheet="1" objects="1" scenarios="1"/>
  <mergeCells count="11">
    <mergeCell ref="C42:I42"/>
    <mergeCell ref="C43:E43"/>
    <mergeCell ref="F43:I43"/>
    <mergeCell ref="A52:K52"/>
    <mergeCell ref="C32:C33"/>
    <mergeCell ref="D32:G33"/>
    <mergeCell ref="C35:D35"/>
    <mergeCell ref="C36:D36"/>
    <mergeCell ref="C37:D37"/>
    <mergeCell ref="C38:D38"/>
    <mergeCell ref="C39:D3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10"/>
  <sheetViews>
    <sheetView topLeftCell="A160" workbookViewId="0">
      <selection activeCell="A173" sqref="A173:XFD173"/>
    </sheetView>
  </sheetViews>
  <sheetFormatPr defaultRowHeight="15"/>
  <cols>
    <col min="1" max="1" width="5.7109375" bestFit="1" customWidth="1"/>
    <col min="2" max="2" width="10.5703125" bestFit="1" customWidth="1"/>
    <col min="3" max="3" width="25" customWidth="1"/>
    <col min="4" max="4" width="19.42578125" customWidth="1"/>
    <col min="5" max="5" width="6.7109375" bestFit="1" customWidth="1"/>
    <col min="6" max="6" width="10.5703125" bestFit="1" customWidth="1"/>
    <col min="7" max="7" width="10" bestFit="1" customWidth="1"/>
    <col min="8" max="8" width="24.140625" bestFit="1" customWidth="1"/>
    <col min="11" max="11" width="16.85546875" bestFit="1" customWidth="1"/>
    <col min="13" max="13" width="12.5703125" bestFit="1" customWidth="1"/>
    <col min="14" max="14" width="9.140625" style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N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N2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N3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N4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N5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N6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N7"/>
    </row>
    <row r="8" spans="1:14">
      <c r="A8" s="2" t="s">
        <v>0</v>
      </c>
      <c r="B8" s="2" t="s">
        <v>12</v>
      </c>
      <c r="C8" s="2" t="s">
        <v>6</v>
      </c>
      <c r="D8" s="3" t="s">
        <v>2</v>
      </c>
      <c r="E8" s="2" t="s">
        <v>1</v>
      </c>
      <c r="F8" s="2" t="s">
        <v>124</v>
      </c>
      <c r="G8" s="2" t="s">
        <v>123</v>
      </c>
      <c r="H8" s="2" t="s">
        <v>4</v>
      </c>
      <c r="I8" s="2" t="s">
        <v>15</v>
      </c>
      <c r="J8" s="2" t="s">
        <v>5</v>
      </c>
      <c r="K8" s="2" t="s">
        <v>132</v>
      </c>
      <c r="M8" s="24" t="s">
        <v>133</v>
      </c>
    </row>
    <row r="9" spans="1:14">
      <c r="A9" s="4">
        <v>1</v>
      </c>
      <c r="B9" s="5">
        <v>45111</v>
      </c>
      <c r="C9" s="5" t="s">
        <v>143</v>
      </c>
      <c r="D9" s="6" t="s">
        <v>41</v>
      </c>
      <c r="E9" s="4">
        <v>86.4</v>
      </c>
      <c r="F9" s="4">
        <v>95.1</v>
      </c>
      <c r="G9" s="4">
        <v>73.400000000000006</v>
      </c>
      <c r="H9" s="6" t="s">
        <v>135</v>
      </c>
      <c r="I9" s="4">
        <v>10</v>
      </c>
      <c r="J9" s="4">
        <v>50</v>
      </c>
      <c r="K9" s="4">
        <f t="shared" ref="K9:K11" si="0">I9*J9*(F9-E9)</f>
        <v>4349.9999999999945</v>
      </c>
      <c r="M9">
        <f t="shared" ref="M9:M46" si="1">I9*J9*E9</f>
        <v>43200</v>
      </c>
      <c r="N9"/>
    </row>
    <row r="10" spans="1:14">
      <c r="A10" s="4">
        <v>2</v>
      </c>
      <c r="B10" s="5">
        <v>45111</v>
      </c>
      <c r="C10" s="5" t="s">
        <v>144</v>
      </c>
      <c r="D10" s="6" t="s">
        <v>134</v>
      </c>
      <c r="E10" s="4">
        <v>159.19999999999999</v>
      </c>
      <c r="F10" s="4">
        <v>175.2</v>
      </c>
      <c r="G10" s="4">
        <v>135.30000000000001</v>
      </c>
      <c r="H10" s="6" t="s">
        <v>135</v>
      </c>
      <c r="I10" s="4">
        <v>10</v>
      </c>
      <c r="J10" s="4">
        <v>15</v>
      </c>
      <c r="K10" s="4">
        <f t="shared" si="0"/>
        <v>2400</v>
      </c>
      <c r="M10">
        <f t="shared" si="1"/>
        <v>23880</v>
      </c>
      <c r="N10"/>
    </row>
    <row r="11" spans="1:14">
      <c r="A11" s="4">
        <v>3</v>
      </c>
      <c r="B11" s="5">
        <v>45111</v>
      </c>
      <c r="C11" s="5" t="s">
        <v>145</v>
      </c>
      <c r="D11" s="6" t="s">
        <v>70</v>
      </c>
      <c r="E11" s="4">
        <v>40.1</v>
      </c>
      <c r="F11" s="4">
        <v>46.8</v>
      </c>
      <c r="G11" s="4">
        <v>31.7</v>
      </c>
      <c r="H11" s="6" t="s">
        <v>137</v>
      </c>
      <c r="I11" s="4">
        <v>10</v>
      </c>
      <c r="J11" s="4">
        <v>300</v>
      </c>
      <c r="K11" s="4">
        <f t="shared" si="0"/>
        <v>20099.999999999985</v>
      </c>
      <c r="M11">
        <f t="shared" si="1"/>
        <v>120300</v>
      </c>
      <c r="N11"/>
    </row>
    <row r="12" spans="1:14">
      <c r="A12" s="4">
        <v>4</v>
      </c>
      <c r="B12" s="5">
        <v>45112</v>
      </c>
      <c r="C12" s="5" t="s">
        <v>143</v>
      </c>
      <c r="D12" s="6" t="s">
        <v>41</v>
      </c>
      <c r="E12" s="4">
        <v>72.5</v>
      </c>
      <c r="F12" s="4">
        <v>76.2</v>
      </c>
      <c r="G12" s="4">
        <v>61.6</v>
      </c>
      <c r="H12" s="6" t="s">
        <v>136</v>
      </c>
      <c r="I12" s="4">
        <v>10</v>
      </c>
      <c r="J12" s="4">
        <v>50</v>
      </c>
      <c r="K12" s="4">
        <f t="shared" ref="K12" si="2">I12*J12*(F12-E12)</f>
        <v>1850.0000000000014</v>
      </c>
      <c r="M12">
        <f t="shared" si="1"/>
        <v>36250</v>
      </c>
      <c r="N12"/>
    </row>
    <row r="13" spans="1:14">
      <c r="A13" s="4">
        <v>5</v>
      </c>
      <c r="B13" s="5">
        <v>45117</v>
      </c>
      <c r="C13" s="5" t="s">
        <v>146</v>
      </c>
      <c r="D13" s="6" t="s">
        <v>10</v>
      </c>
      <c r="E13" s="4">
        <v>52</v>
      </c>
      <c r="F13" s="4">
        <v>60</v>
      </c>
      <c r="G13" s="4">
        <v>42</v>
      </c>
      <c r="H13" s="6" t="s">
        <v>137</v>
      </c>
      <c r="I13" s="4">
        <v>10</v>
      </c>
      <c r="J13" s="4">
        <v>250</v>
      </c>
      <c r="K13" s="4">
        <f t="shared" ref="K13:K16" si="3">I13*J13*(F13-E13)</f>
        <v>20000</v>
      </c>
      <c r="M13">
        <f t="shared" si="1"/>
        <v>130000</v>
      </c>
      <c r="N13"/>
    </row>
    <row r="14" spans="1:14">
      <c r="A14" s="4">
        <v>6</v>
      </c>
      <c r="B14" s="5">
        <v>45117</v>
      </c>
      <c r="C14" s="5" t="s">
        <v>147</v>
      </c>
      <c r="D14" s="6" t="s">
        <v>41</v>
      </c>
      <c r="E14" s="4">
        <v>45.5</v>
      </c>
      <c r="F14" s="4">
        <v>50.1</v>
      </c>
      <c r="G14" s="4">
        <v>38.6</v>
      </c>
      <c r="H14" s="6" t="s">
        <v>135</v>
      </c>
      <c r="I14" s="4">
        <v>10</v>
      </c>
      <c r="J14" s="4">
        <v>50</v>
      </c>
      <c r="K14" s="4">
        <f t="shared" si="3"/>
        <v>2300.0000000000009</v>
      </c>
      <c r="M14">
        <f t="shared" si="1"/>
        <v>22750</v>
      </c>
      <c r="N14"/>
    </row>
    <row r="15" spans="1:14">
      <c r="A15" s="4">
        <v>7</v>
      </c>
      <c r="B15" s="5">
        <v>45117</v>
      </c>
      <c r="C15" s="5" t="s">
        <v>148</v>
      </c>
      <c r="D15" s="6" t="s">
        <v>134</v>
      </c>
      <c r="E15" s="4">
        <v>222.4</v>
      </c>
      <c r="F15" s="4">
        <v>244.7</v>
      </c>
      <c r="G15" s="4">
        <v>189</v>
      </c>
      <c r="H15" s="6" t="s">
        <v>135</v>
      </c>
      <c r="I15" s="4">
        <v>10</v>
      </c>
      <c r="J15" s="4">
        <v>15</v>
      </c>
      <c r="K15" s="4">
        <f t="shared" si="3"/>
        <v>3344.9999999999973</v>
      </c>
      <c r="M15">
        <f t="shared" si="1"/>
        <v>33360</v>
      </c>
      <c r="N15"/>
    </row>
    <row r="16" spans="1:14">
      <c r="A16" s="4">
        <v>8</v>
      </c>
      <c r="B16" s="5">
        <v>45118</v>
      </c>
      <c r="C16" s="5" t="s">
        <v>149</v>
      </c>
      <c r="D16" s="6" t="s">
        <v>150</v>
      </c>
      <c r="E16" s="4">
        <v>56.6</v>
      </c>
      <c r="F16" s="4">
        <v>63.3</v>
      </c>
      <c r="G16" s="4">
        <v>48.2</v>
      </c>
      <c r="H16" s="6" t="s">
        <v>137</v>
      </c>
      <c r="I16" s="4">
        <v>10</v>
      </c>
      <c r="J16" s="4">
        <v>300</v>
      </c>
      <c r="K16" s="4">
        <f t="shared" si="3"/>
        <v>20099.999999999985</v>
      </c>
      <c r="M16">
        <f t="shared" si="1"/>
        <v>169800</v>
      </c>
      <c r="N16"/>
    </row>
    <row r="17" spans="1:14">
      <c r="A17" s="4">
        <f>A16+1</f>
        <v>9</v>
      </c>
      <c r="B17" s="5">
        <v>45118</v>
      </c>
      <c r="C17" s="5" t="s">
        <v>151</v>
      </c>
      <c r="D17" s="6" t="s">
        <v>41</v>
      </c>
      <c r="E17" s="4">
        <v>30.3</v>
      </c>
      <c r="F17" s="4">
        <v>33.4</v>
      </c>
      <c r="G17" s="4">
        <v>25.7</v>
      </c>
      <c r="H17" s="6" t="s">
        <v>135</v>
      </c>
      <c r="I17" s="4">
        <v>10</v>
      </c>
      <c r="J17" s="4">
        <v>50</v>
      </c>
      <c r="K17" s="4">
        <f t="shared" ref="K17" si="4">I17*J17*(F17-E17)</f>
        <v>1549.9999999999989</v>
      </c>
      <c r="M17">
        <f t="shared" si="1"/>
        <v>15150</v>
      </c>
      <c r="N17"/>
    </row>
    <row r="18" spans="1:14">
      <c r="A18" s="4">
        <f t="shared" ref="A18:A56" si="5">A17+1</f>
        <v>10</v>
      </c>
      <c r="B18" s="5">
        <v>45119</v>
      </c>
      <c r="C18" s="5" t="s">
        <v>153</v>
      </c>
      <c r="D18" s="6" t="s">
        <v>134</v>
      </c>
      <c r="E18" s="4">
        <v>103.1</v>
      </c>
      <c r="F18" s="4">
        <v>113.5</v>
      </c>
      <c r="G18" s="4">
        <v>87.6</v>
      </c>
      <c r="H18" s="6" t="s">
        <v>135</v>
      </c>
      <c r="I18" s="4">
        <v>10</v>
      </c>
      <c r="J18" s="4">
        <v>15</v>
      </c>
      <c r="K18" s="4">
        <f t="shared" ref="K18" si="6">I18*J18*(F18-E18)</f>
        <v>1560.0000000000009</v>
      </c>
      <c r="M18">
        <f t="shared" si="1"/>
        <v>15465</v>
      </c>
      <c r="N18"/>
    </row>
    <row r="19" spans="1:14">
      <c r="A19" s="4">
        <f t="shared" si="5"/>
        <v>11</v>
      </c>
      <c r="B19" s="5">
        <v>45120</v>
      </c>
      <c r="C19" s="5" t="s">
        <v>154</v>
      </c>
      <c r="D19" s="6" t="s">
        <v>155</v>
      </c>
      <c r="E19" s="4">
        <v>20.9</v>
      </c>
      <c r="F19" s="4">
        <v>23.8</v>
      </c>
      <c r="G19" s="4">
        <v>17.3</v>
      </c>
      <c r="H19" s="6" t="s">
        <v>137</v>
      </c>
      <c r="I19" s="4">
        <v>10</v>
      </c>
      <c r="J19" s="4">
        <v>700</v>
      </c>
      <c r="K19" s="4">
        <f t="shared" ref="K19:K41" si="7">I19*J19*(F19-E19)</f>
        <v>20300.000000000015</v>
      </c>
      <c r="M19">
        <f t="shared" si="1"/>
        <v>146300</v>
      </c>
      <c r="N19"/>
    </row>
    <row r="20" spans="1:14">
      <c r="A20" s="4">
        <f t="shared" si="5"/>
        <v>12</v>
      </c>
      <c r="B20" s="5">
        <v>45120</v>
      </c>
      <c r="C20" s="5" t="s">
        <v>156</v>
      </c>
      <c r="D20" s="6" t="s">
        <v>41</v>
      </c>
      <c r="E20" s="4">
        <v>11.8</v>
      </c>
      <c r="F20" s="4">
        <v>13</v>
      </c>
      <c r="G20" s="4">
        <v>10</v>
      </c>
      <c r="H20" s="6" t="s">
        <v>135</v>
      </c>
      <c r="I20" s="4">
        <v>10</v>
      </c>
      <c r="J20" s="4">
        <v>50</v>
      </c>
      <c r="K20" s="4">
        <f t="shared" si="7"/>
        <v>599.99999999999966</v>
      </c>
      <c r="M20">
        <f t="shared" si="1"/>
        <v>5900</v>
      </c>
      <c r="N20"/>
    </row>
    <row r="21" spans="1:14">
      <c r="A21" s="4">
        <f t="shared" si="5"/>
        <v>13</v>
      </c>
      <c r="B21" s="5">
        <v>45122</v>
      </c>
      <c r="C21" s="5" t="s">
        <v>157</v>
      </c>
      <c r="D21" s="6" t="s">
        <v>125</v>
      </c>
      <c r="E21" s="4">
        <v>14.6</v>
      </c>
      <c r="F21" s="4">
        <v>15.4</v>
      </c>
      <c r="G21" s="4">
        <v>12.7</v>
      </c>
      <c r="H21" s="6" t="s">
        <v>138</v>
      </c>
      <c r="I21" s="4">
        <v>10</v>
      </c>
      <c r="J21" s="4">
        <v>700</v>
      </c>
      <c r="K21" s="4">
        <f t="shared" si="7"/>
        <v>5600.0000000000045</v>
      </c>
      <c r="M21">
        <f t="shared" si="1"/>
        <v>102200</v>
      </c>
      <c r="N21"/>
    </row>
    <row r="22" spans="1:14">
      <c r="A22" s="4">
        <f t="shared" si="5"/>
        <v>14</v>
      </c>
      <c r="B22" s="5">
        <v>45122</v>
      </c>
      <c r="C22" s="5" t="s">
        <v>158</v>
      </c>
      <c r="D22" s="6" t="s">
        <v>41</v>
      </c>
      <c r="E22" s="4">
        <v>82.8</v>
      </c>
      <c r="F22" s="4">
        <v>87</v>
      </c>
      <c r="G22" s="4">
        <v>70.3</v>
      </c>
      <c r="H22" s="6" t="s">
        <v>136</v>
      </c>
      <c r="I22" s="4">
        <v>10</v>
      </c>
      <c r="J22" s="4">
        <v>50</v>
      </c>
      <c r="K22" s="4">
        <f t="shared" si="7"/>
        <v>2100.0000000000014</v>
      </c>
      <c r="M22">
        <f t="shared" si="1"/>
        <v>41400</v>
      </c>
      <c r="N22"/>
    </row>
    <row r="23" spans="1:14">
      <c r="A23" s="4">
        <f t="shared" si="5"/>
        <v>15</v>
      </c>
      <c r="B23" s="5">
        <v>45124</v>
      </c>
      <c r="C23" s="5" t="s">
        <v>159</v>
      </c>
      <c r="D23" s="6" t="s">
        <v>41</v>
      </c>
      <c r="E23" s="4">
        <v>63.4</v>
      </c>
      <c r="F23" s="4">
        <v>69.8</v>
      </c>
      <c r="G23" s="4">
        <v>53.8</v>
      </c>
      <c r="H23" s="6" t="s">
        <v>135</v>
      </c>
      <c r="I23" s="4">
        <v>10</v>
      </c>
      <c r="J23" s="4">
        <v>50</v>
      </c>
      <c r="K23" s="4">
        <f t="shared" si="7"/>
        <v>3199.9999999999991</v>
      </c>
      <c r="M23">
        <f t="shared" si="1"/>
        <v>31700</v>
      </c>
      <c r="N23"/>
    </row>
    <row r="24" spans="1:14">
      <c r="A24" s="4">
        <f t="shared" si="5"/>
        <v>16</v>
      </c>
      <c r="B24" s="5">
        <v>45124</v>
      </c>
      <c r="C24" s="5" t="s">
        <v>160</v>
      </c>
      <c r="D24" s="6" t="s">
        <v>134</v>
      </c>
      <c r="E24" s="4">
        <v>214.1</v>
      </c>
      <c r="F24" s="4">
        <v>224.9</v>
      </c>
      <c r="G24" s="4">
        <v>181.9</v>
      </c>
      <c r="H24" s="6" t="s">
        <v>136</v>
      </c>
      <c r="I24" s="4">
        <v>10</v>
      </c>
      <c r="J24" s="4">
        <v>15</v>
      </c>
      <c r="K24" s="4">
        <f t="shared" si="7"/>
        <v>1620.0000000000018</v>
      </c>
      <c r="M24">
        <f t="shared" si="1"/>
        <v>32115</v>
      </c>
      <c r="N24"/>
    </row>
    <row r="25" spans="1:14">
      <c r="A25" s="4">
        <f t="shared" si="5"/>
        <v>17</v>
      </c>
      <c r="B25" s="5">
        <v>45124</v>
      </c>
      <c r="C25" s="5" t="s">
        <v>161</v>
      </c>
      <c r="D25" s="6" t="s">
        <v>114</v>
      </c>
      <c r="E25" s="4">
        <v>97.1</v>
      </c>
      <c r="F25" s="4">
        <v>105.1</v>
      </c>
      <c r="G25" s="4">
        <v>77.099999999999994</v>
      </c>
      <c r="H25" s="6" t="s">
        <v>136</v>
      </c>
      <c r="I25" s="4">
        <v>10</v>
      </c>
      <c r="J25" s="4">
        <v>125</v>
      </c>
      <c r="K25" s="4">
        <f t="shared" si="7"/>
        <v>10000</v>
      </c>
      <c r="M25">
        <f t="shared" si="1"/>
        <v>121375</v>
      </c>
      <c r="N25"/>
    </row>
    <row r="26" spans="1:14">
      <c r="A26" s="4">
        <f t="shared" si="5"/>
        <v>18</v>
      </c>
      <c r="B26" s="5">
        <v>45125</v>
      </c>
      <c r="C26" s="5" t="s">
        <v>162</v>
      </c>
      <c r="D26" s="6" t="s">
        <v>11</v>
      </c>
      <c r="E26" s="4">
        <v>12.9</v>
      </c>
      <c r="F26" s="4">
        <v>16.600000000000001</v>
      </c>
      <c r="G26" s="4">
        <v>8.3000000000000007</v>
      </c>
      <c r="H26" s="6" t="s">
        <v>137</v>
      </c>
      <c r="I26" s="4">
        <v>10</v>
      </c>
      <c r="J26" s="4">
        <v>550</v>
      </c>
      <c r="K26" s="4">
        <f t="shared" si="7"/>
        <v>20350.000000000007</v>
      </c>
      <c r="M26">
        <f t="shared" si="1"/>
        <v>70950</v>
      </c>
      <c r="N26"/>
    </row>
    <row r="27" spans="1:14">
      <c r="A27" s="4">
        <f t="shared" si="5"/>
        <v>19</v>
      </c>
      <c r="B27" s="5">
        <v>45125</v>
      </c>
      <c r="C27" s="5" t="s">
        <v>163</v>
      </c>
      <c r="D27" s="6" t="s">
        <v>41</v>
      </c>
      <c r="E27" s="4">
        <v>61.7</v>
      </c>
      <c r="F27" s="4">
        <v>67.900000000000006</v>
      </c>
      <c r="G27" s="4">
        <v>52.4</v>
      </c>
      <c r="H27" s="6" t="s">
        <v>135</v>
      </c>
      <c r="I27" s="4">
        <v>10</v>
      </c>
      <c r="J27" s="4">
        <v>50</v>
      </c>
      <c r="K27" s="4">
        <f t="shared" si="7"/>
        <v>3100.0000000000014</v>
      </c>
      <c r="M27">
        <f t="shared" si="1"/>
        <v>30850</v>
      </c>
      <c r="N27"/>
    </row>
    <row r="28" spans="1:14">
      <c r="A28" s="4">
        <f t="shared" si="5"/>
        <v>20</v>
      </c>
      <c r="B28" s="5">
        <v>45125</v>
      </c>
      <c r="C28" s="5" t="s">
        <v>164</v>
      </c>
      <c r="D28" s="6" t="s">
        <v>125</v>
      </c>
      <c r="E28" s="4">
        <v>13</v>
      </c>
      <c r="F28" s="4">
        <v>14.5</v>
      </c>
      <c r="G28" s="4">
        <v>11.1</v>
      </c>
      <c r="H28" s="6" t="s">
        <v>137</v>
      </c>
      <c r="I28" s="4">
        <v>10</v>
      </c>
      <c r="J28" s="4">
        <v>700</v>
      </c>
      <c r="K28" s="4">
        <f t="shared" si="7"/>
        <v>10500</v>
      </c>
      <c r="M28">
        <f t="shared" si="1"/>
        <v>91000</v>
      </c>
      <c r="N28"/>
    </row>
    <row r="29" spans="1:14">
      <c r="A29" s="4">
        <f t="shared" si="5"/>
        <v>21</v>
      </c>
      <c r="B29" s="5">
        <v>45125</v>
      </c>
      <c r="C29" s="5" t="s">
        <v>165</v>
      </c>
      <c r="D29" s="6" t="s">
        <v>134</v>
      </c>
      <c r="E29" s="4">
        <v>233.6</v>
      </c>
      <c r="F29" s="4">
        <v>245.3</v>
      </c>
      <c r="G29" s="4">
        <v>198.5</v>
      </c>
      <c r="H29" s="6" t="s">
        <v>136</v>
      </c>
      <c r="I29" s="4">
        <v>10</v>
      </c>
      <c r="J29" s="4">
        <v>15</v>
      </c>
      <c r="K29" s="4">
        <f t="shared" si="7"/>
        <v>1755.0000000000025</v>
      </c>
      <c r="M29">
        <f t="shared" si="1"/>
        <v>35040</v>
      </c>
      <c r="N29"/>
    </row>
    <row r="30" spans="1:14">
      <c r="A30" s="4">
        <f t="shared" si="5"/>
        <v>22</v>
      </c>
      <c r="B30" s="5">
        <v>45126</v>
      </c>
      <c r="C30" s="5" t="s">
        <v>166</v>
      </c>
      <c r="D30" s="6" t="s">
        <v>41</v>
      </c>
      <c r="E30" s="4">
        <v>42.4</v>
      </c>
      <c r="F30" s="4">
        <v>46.7</v>
      </c>
      <c r="G30" s="4">
        <v>36</v>
      </c>
      <c r="H30" s="6" t="s">
        <v>135</v>
      </c>
      <c r="I30" s="4">
        <v>10</v>
      </c>
      <c r="J30" s="4">
        <v>50</v>
      </c>
      <c r="K30" s="4">
        <f t="shared" si="7"/>
        <v>2150.0000000000023</v>
      </c>
      <c r="M30">
        <f t="shared" si="1"/>
        <v>21200</v>
      </c>
      <c r="N30"/>
    </row>
    <row r="31" spans="1:14">
      <c r="A31" s="4">
        <f t="shared" si="5"/>
        <v>23</v>
      </c>
      <c r="B31" s="5">
        <v>45126</v>
      </c>
      <c r="C31" s="5" t="s">
        <v>167</v>
      </c>
      <c r="D31" s="6" t="s">
        <v>155</v>
      </c>
      <c r="E31" s="4">
        <v>14.1</v>
      </c>
      <c r="F31" s="4">
        <v>17</v>
      </c>
      <c r="G31" s="4">
        <v>10.5</v>
      </c>
      <c r="H31" s="6" t="s">
        <v>137</v>
      </c>
      <c r="I31" s="4">
        <v>10</v>
      </c>
      <c r="J31" s="4">
        <v>700</v>
      </c>
      <c r="K31" s="4">
        <f t="shared" si="7"/>
        <v>20300.000000000004</v>
      </c>
      <c r="M31">
        <f t="shared" si="1"/>
        <v>98700</v>
      </c>
      <c r="N31"/>
    </row>
    <row r="32" spans="1:14">
      <c r="A32" s="4">
        <f t="shared" si="5"/>
        <v>24</v>
      </c>
      <c r="B32" s="5">
        <v>45126</v>
      </c>
      <c r="C32" s="5" t="s">
        <v>168</v>
      </c>
      <c r="D32" s="6" t="s">
        <v>134</v>
      </c>
      <c r="E32" s="4">
        <v>149.19999999999999</v>
      </c>
      <c r="F32" s="4">
        <v>156.69999999999999</v>
      </c>
      <c r="G32" s="4">
        <v>126.8</v>
      </c>
      <c r="H32" s="8" t="s">
        <v>7</v>
      </c>
      <c r="I32" s="4">
        <v>10</v>
      </c>
      <c r="J32" s="4">
        <v>15</v>
      </c>
      <c r="K32" s="23">
        <f>I32*J32*(G32-E32)</f>
        <v>-3359.9999999999986</v>
      </c>
      <c r="M32">
        <f t="shared" si="1"/>
        <v>22380</v>
      </c>
      <c r="N32"/>
    </row>
    <row r="33" spans="1:14">
      <c r="A33" s="4">
        <f t="shared" si="5"/>
        <v>25</v>
      </c>
      <c r="B33" s="5">
        <v>45127</v>
      </c>
      <c r="C33" s="5" t="s">
        <v>157</v>
      </c>
      <c r="D33" s="6" t="s">
        <v>9</v>
      </c>
      <c r="E33" s="4">
        <v>13.5</v>
      </c>
      <c r="F33" s="4">
        <v>14.4</v>
      </c>
      <c r="G33" s="4">
        <v>11.4</v>
      </c>
      <c r="H33" s="8" t="s">
        <v>7</v>
      </c>
      <c r="I33" s="4">
        <v>10</v>
      </c>
      <c r="J33" s="4">
        <v>625</v>
      </c>
      <c r="K33" s="23">
        <f>I33*J33*(G33-E33)</f>
        <v>-13124.999999999998</v>
      </c>
      <c r="M33">
        <f>I33*J33*E33</f>
        <v>84375</v>
      </c>
      <c r="N33"/>
    </row>
    <row r="34" spans="1:14">
      <c r="A34" s="4">
        <f t="shared" si="5"/>
        <v>26</v>
      </c>
      <c r="B34" s="5">
        <v>45127</v>
      </c>
      <c r="C34" s="5" t="s">
        <v>169</v>
      </c>
      <c r="D34" s="6" t="s">
        <v>41</v>
      </c>
      <c r="E34" s="4">
        <v>22.2</v>
      </c>
      <c r="F34" s="4">
        <v>24.5</v>
      </c>
      <c r="G34" s="4">
        <v>18.8</v>
      </c>
      <c r="H34" s="6" t="s">
        <v>135</v>
      </c>
      <c r="I34" s="4">
        <v>10</v>
      </c>
      <c r="J34" s="4">
        <v>50</v>
      </c>
      <c r="K34" s="4">
        <f t="shared" si="7"/>
        <v>1150.0000000000005</v>
      </c>
      <c r="M34">
        <f t="shared" si="1"/>
        <v>11100</v>
      </c>
      <c r="N34"/>
    </row>
    <row r="35" spans="1:14">
      <c r="A35" s="4">
        <f t="shared" si="5"/>
        <v>27</v>
      </c>
      <c r="B35" s="5">
        <v>45127</v>
      </c>
      <c r="C35" s="5" t="s">
        <v>165</v>
      </c>
      <c r="D35" s="6" t="s">
        <v>134</v>
      </c>
      <c r="E35" s="4">
        <v>114.3</v>
      </c>
      <c r="F35" s="4">
        <v>120.1</v>
      </c>
      <c r="G35" s="4">
        <v>97.1</v>
      </c>
      <c r="H35" s="8" t="s">
        <v>7</v>
      </c>
      <c r="I35" s="4">
        <v>10</v>
      </c>
      <c r="J35" s="4">
        <v>15</v>
      </c>
      <c r="K35" s="23">
        <f>I35*J35*(G35-E35)</f>
        <v>-2580.0000000000005</v>
      </c>
      <c r="M35">
        <f t="shared" si="1"/>
        <v>17145</v>
      </c>
      <c r="N35"/>
    </row>
    <row r="36" spans="1:14">
      <c r="A36" s="4">
        <f t="shared" si="5"/>
        <v>28</v>
      </c>
      <c r="B36" s="5">
        <v>45128</v>
      </c>
      <c r="C36" s="5" t="s">
        <v>170</v>
      </c>
      <c r="D36" s="6" t="s">
        <v>77</v>
      </c>
      <c r="E36" s="4">
        <v>1.25</v>
      </c>
      <c r="F36" s="4">
        <v>1.55</v>
      </c>
      <c r="G36" s="4">
        <v>1.06</v>
      </c>
      <c r="H36" s="6" t="s">
        <v>136</v>
      </c>
      <c r="I36" s="4">
        <v>10</v>
      </c>
      <c r="J36" s="4">
        <v>3850</v>
      </c>
      <c r="K36" s="4">
        <f t="shared" si="7"/>
        <v>11550.000000000002</v>
      </c>
      <c r="M36">
        <f t="shared" si="1"/>
        <v>48125</v>
      </c>
      <c r="N36"/>
    </row>
    <row r="37" spans="1:14">
      <c r="A37" s="4">
        <f t="shared" si="5"/>
        <v>29</v>
      </c>
      <c r="B37" s="5">
        <v>45131</v>
      </c>
      <c r="C37" s="5" t="s">
        <v>16</v>
      </c>
      <c r="D37" s="6" t="s">
        <v>9</v>
      </c>
      <c r="E37" s="4">
        <v>13.4</v>
      </c>
      <c r="F37" s="4">
        <v>15.1</v>
      </c>
      <c r="G37" s="4">
        <v>11.3</v>
      </c>
      <c r="H37" s="6" t="s">
        <v>137</v>
      </c>
      <c r="I37" s="4">
        <v>10</v>
      </c>
      <c r="J37" s="4">
        <v>625</v>
      </c>
      <c r="K37" s="4">
        <f>I37*J37*(F37-E37)</f>
        <v>10624.999999999996</v>
      </c>
      <c r="M37">
        <f>I37*J37*E37</f>
        <v>83750</v>
      </c>
      <c r="N37"/>
    </row>
    <row r="38" spans="1:14">
      <c r="A38" s="4">
        <f t="shared" si="5"/>
        <v>30</v>
      </c>
      <c r="B38" s="5">
        <v>45131</v>
      </c>
      <c r="C38" s="5" t="s">
        <v>171</v>
      </c>
      <c r="D38" s="6" t="s">
        <v>41</v>
      </c>
      <c r="E38" s="4">
        <v>85.9</v>
      </c>
      <c r="F38" s="4">
        <v>90.2</v>
      </c>
      <c r="G38" s="4">
        <v>73</v>
      </c>
      <c r="H38" s="8" t="s">
        <v>7</v>
      </c>
      <c r="I38" s="4">
        <v>10</v>
      </c>
      <c r="J38" s="4">
        <v>50</v>
      </c>
      <c r="K38" s="23">
        <f>I38*J38*(G38-E38)</f>
        <v>-6450.0000000000027</v>
      </c>
      <c r="M38">
        <f t="shared" si="1"/>
        <v>42950</v>
      </c>
      <c r="N38"/>
    </row>
    <row r="39" spans="1:14">
      <c r="A39" s="4">
        <f t="shared" si="5"/>
        <v>31</v>
      </c>
      <c r="B39" s="5">
        <v>45131</v>
      </c>
      <c r="C39" s="5" t="s">
        <v>172</v>
      </c>
      <c r="D39" s="6" t="s">
        <v>125</v>
      </c>
      <c r="E39" s="4">
        <v>7.9</v>
      </c>
      <c r="F39" s="4">
        <v>8.6999999999999993</v>
      </c>
      <c r="G39" s="4">
        <v>6.7</v>
      </c>
      <c r="H39" s="6" t="s">
        <v>137</v>
      </c>
      <c r="I39" s="4">
        <v>10</v>
      </c>
      <c r="J39" s="4">
        <v>700</v>
      </c>
      <c r="K39" s="4">
        <f t="shared" ref="K39" si="8">I39*J39*(F39-E39)</f>
        <v>5599.9999999999927</v>
      </c>
      <c r="M39">
        <f t="shared" si="1"/>
        <v>55300</v>
      </c>
      <c r="N39"/>
    </row>
    <row r="40" spans="1:14">
      <c r="A40" s="4">
        <f t="shared" si="5"/>
        <v>32</v>
      </c>
      <c r="B40" s="5">
        <v>45131</v>
      </c>
      <c r="C40" s="5" t="s">
        <v>173</v>
      </c>
      <c r="D40" s="6" t="s">
        <v>134</v>
      </c>
      <c r="E40" s="4">
        <v>252.3</v>
      </c>
      <c r="F40" s="4">
        <v>277.60000000000002</v>
      </c>
      <c r="G40" s="4">
        <v>214.4</v>
      </c>
      <c r="H40" s="6" t="s">
        <v>135</v>
      </c>
      <c r="I40" s="4">
        <v>10</v>
      </c>
      <c r="J40" s="4">
        <v>15</v>
      </c>
      <c r="K40" s="4">
        <f t="shared" ref="K40" si="9">I40*J40*(F40-E40)</f>
        <v>3795.0000000000018</v>
      </c>
      <c r="M40">
        <f t="shared" si="1"/>
        <v>37845</v>
      </c>
      <c r="N40"/>
    </row>
    <row r="41" spans="1:14">
      <c r="A41" s="4">
        <f t="shared" si="5"/>
        <v>33</v>
      </c>
      <c r="B41" s="5">
        <v>45132</v>
      </c>
      <c r="C41" s="5" t="s">
        <v>174</v>
      </c>
      <c r="D41" s="6" t="s">
        <v>9</v>
      </c>
      <c r="E41" s="4">
        <v>14.9</v>
      </c>
      <c r="F41" s="4">
        <v>16.600000000000001</v>
      </c>
      <c r="G41" s="4">
        <v>12.8</v>
      </c>
      <c r="H41" s="6" t="s">
        <v>137</v>
      </c>
      <c r="I41" s="4">
        <v>10</v>
      </c>
      <c r="J41" s="4">
        <v>625</v>
      </c>
      <c r="K41" s="4">
        <f t="shared" si="7"/>
        <v>10625.000000000007</v>
      </c>
      <c r="M41">
        <f t="shared" si="1"/>
        <v>93125</v>
      </c>
      <c r="N41"/>
    </row>
    <row r="42" spans="1:14">
      <c r="A42" s="4">
        <f t="shared" si="5"/>
        <v>34</v>
      </c>
      <c r="B42" s="5">
        <v>45132</v>
      </c>
      <c r="C42" s="5" t="s">
        <v>175</v>
      </c>
      <c r="D42" s="6" t="s">
        <v>41</v>
      </c>
      <c r="E42" s="4">
        <v>67</v>
      </c>
      <c r="F42" s="4">
        <v>73.7</v>
      </c>
      <c r="G42" s="4">
        <v>56.9</v>
      </c>
      <c r="H42" s="6" t="s">
        <v>135</v>
      </c>
      <c r="I42" s="4">
        <v>10</v>
      </c>
      <c r="J42" s="4">
        <v>50</v>
      </c>
      <c r="K42" s="4">
        <f t="shared" ref="K42" si="10">I42*J42*(F42-E42)</f>
        <v>3350.0000000000014</v>
      </c>
      <c r="M42">
        <f t="shared" si="1"/>
        <v>33500</v>
      </c>
      <c r="N42"/>
    </row>
    <row r="43" spans="1:14">
      <c r="A43" s="4">
        <f t="shared" si="5"/>
        <v>35</v>
      </c>
      <c r="B43" s="5">
        <v>45132</v>
      </c>
      <c r="C43" s="5" t="s">
        <v>176</v>
      </c>
      <c r="D43" s="6" t="s">
        <v>134</v>
      </c>
      <c r="E43" s="4">
        <v>229.5</v>
      </c>
      <c r="F43" s="4">
        <v>252.5</v>
      </c>
      <c r="G43" s="4">
        <v>195</v>
      </c>
      <c r="H43" s="6" t="s">
        <v>135</v>
      </c>
      <c r="I43" s="4">
        <v>10</v>
      </c>
      <c r="J43" s="4">
        <v>15</v>
      </c>
      <c r="K43" s="4">
        <f t="shared" ref="K43" si="11">I43*J43*(F43-E43)</f>
        <v>3450</v>
      </c>
      <c r="M43">
        <f t="shared" si="1"/>
        <v>34425</v>
      </c>
      <c r="N43"/>
    </row>
    <row r="44" spans="1:14">
      <c r="A44" s="4">
        <f t="shared" si="5"/>
        <v>36</v>
      </c>
      <c r="B44" s="5">
        <v>45133</v>
      </c>
      <c r="C44" s="5" t="s">
        <v>163</v>
      </c>
      <c r="D44" s="6" t="s">
        <v>41</v>
      </c>
      <c r="E44" s="4">
        <v>46.3</v>
      </c>
      <c r="F44" s="4">
        <v>51</v>
      </c>
      <c r="G44" s="4">
        <v>39.299999999999997</v>
      </c>
      <c r="H44" s="6" t="s">
        <v>135</v>
      </c>
      <c r="I44" s="4">
        <v>10</v>
      </c>
      <c r="J44" s="4">
        <v>50</v>
      </c>
      <c r="K44" s="4">
        <f t="shared" ref="K44:K46" si="12">I44*J44*(F44-E44)</f>
        <v>2350.0000000000014</v>
      </c>
      <c r="M44">
        <f t="shared" si="1"/>
        <v>23150</v>
      </c>
      <c r="N44"/>
    </row>
    <row r="45" spans="1:14">
      <c r="A45" s="4">
        <f t="shared" si="5"/>
        <v>37</v>
      </c>
      <c r="B45" s="5">
        <v>45133</v>
      </c>
      <c r="C45" s="5" t="s">
        <v>177</v>
      </c>
      <c r="D45" s="6" t="s">
        <v>11</v>
      </c>
      <c r="E45" s="4">
        <v>4.4000000000000004</v>
      </c>
      <c r="F45" s="4">
        <v>6.3</v>
      </c>
      <c r="G45" s="4">
        <v>0.1</v>
      </c>
      <c r="H45" s="6" t="s">
        <v>138</v>
      </c>
      <c r="I45" s="4">
        <v>10</v>
      </c>
      <c r="J45" s="4">
        <v>550</v>
      </c>
      <c r="K45" s="4">
        <f t="shared" si="12"/>
        <v>10449.999999999996</v>
      </c>
      <c r="M45">
        <f t="shared" si="1"/>
        <v>24200.000000000004</v>
      </c>
      <c r="N45"/>
    </row>
    <row r="46" spans="1:14">
      <c r="A46" s="4">
        <f t="shared" si="5"/>
        <v>38</v>
      </c>
      <c r="B46" s="5">
        <v>45133</v>
      </c>
      <c r="C46" s="5" t="s">
        <v>178</v>
      </c>
      <c r="D46" s="6" t="s">
        <v>134</v>
      </c>
      <c r="E46" s="4">
        <v>173.7</v>
      </c>
      <c r="F46" s="4">
        <v>182.4</v>
      </c>
      <c r="G46" s="4">
        <v>147.6</v>
      </c>
      <c r="H46" s="6" t="s">
        <v>136</v>
      </c>
      <c r="I46" s="4">
        <v>10</v>
      </c>
      <c r="J46" s="4">
        <v>15</v>
      </c>
      <c r="K46" s="4">
        <f t="shared" si="12"/>
        <v>1305.0000000000025</v>
      </c>
      <c r="M46">
        <f t="shared" si="1"/>
        <v>26055</v>
      </c>
      <c r="N46"/>
    </row>
    <row r="47" spans="1:14">
      <c r="A47" s="4">
        <f t="shared" si="5"/>
        <v>39</v>
      </c>
      <c r="B47" s="5">
        <v>45134</v>
      </c>
      <c r="C47" s="5" t="s">
        <v>16</v>
      </c>
      <c r="D47" s="6" t="s">
        <v>9</v>
      </c>
      <c r="E47" s="4">
        <v>3.6</v>
      </c>
      <c r="F47" s="4">
        <v>5.2</v>
      </c>
      <c r="G47" s="4">
        <v>0.4</v>
      </c>
      <c r="H47" s="6" t="s">
        <v>138</v>
      </c>
      <c r="I47" s="4">
        <v>10</v>
      </c>
      <c r="J47" s="4">
        <v>625</v>
      </c>
      <c r="K47" s="4">
        <f>I47*J47*(F47-E47)</f>
        <v>10000</v>
      </c>
      <c r="M47">
        <f>I47*J47*E47</f>
        <v>22500</v>
      </c>
      <c r="N47"/>
    </row>
    <row r="48" spans="1:14">
      <c r="A48" s="4">
        <f t="shared" si="5"/>
        <v>40</v>
      </c>
      <c r="B48" s="5">
        <v>45134</v>
      </c>
      <c r="C48" s="5" t="s">
        <v>179</v>
      </c>
      <c r="D48" s="6" t="s">
        <v>41</v>
      </c>
      <c r="E48" s="4">
        <v>29.1</v>
      </c>
      <c r="F48" s="4">
        <v>32.1</v>
      </c>
      <c r="G48" s="4">
        <v>24.7</v>
      </c>
      <c r="H48" s="6" t="s">
        <v>135</v>
      </c>
      <c r="I48" s="4">
        <v>10</v>
      </c>
      <c r="J48" s="4">
        <v>50</v>
      </c>
      <c r="K48" s="4">
        <f t="shared" ref="K48" si="13">I48*J48*(F48-E48)</f>
        <v>1500</v>
      </c>
      <c r="M48">
        <f t="shared" ref="M48" si="14">I48*J48*E48</f>
        <v>14550</v>
      </c>
      <c r="N48"/>
    </row>
    <row r="49" spans="1:14">
      <c r="A49" s="4">
        <f t="shared" si="5"/>
        <v>41</v>
      </c>
      <c r="B49" s="5">
        <v>45135</v>
      </c>
      <c r="C49" s="5" t="s">
        <v>180</v>
      </c>
      <c r="D49" s="6" t="s">
        <v>181</v>
      </c>
      <c r="E49" s="4">
        <v>33.700000000000003</v>
      </c>
      <c r="F49" s="4">
        <v>36.299999999999997</v>
      </c>
      <c r="G49" s="4">
        <v>29.8</v>
      </c>
      <c r="H49" s="6" t="s">
        <v>137</v>
      </c>
      <c r="I49" s="4">
        <v>10</v>
      </c>
      <c r="J49" s="4">
        <v>700</v>
      </c>
      <c r="K49" s="4">
        <f t="shared" ref="K49:K52" si="15">I49*J49*(F49-E49)</f>
        <v>18199.99999999996</v>
      </c>
      <c r="M49">
        <f t="shared" ref="M49:M52" si="16">I49*J49*E49</f>
        <v>235900.00000000003</v>
      </c>
      <c r="N49"/>
    </row>
    <row r="50" spans="1:14">
      <c r="A50" s="4">
        <f t="shared" si="5"/>
        <v>42</v>
      </c>
      <c r="B50" s="5">
        <v>45135</v>
      </c>
      <c r="C50" s="5" t="s">
        <v>182</v>
      </c>
      <c r="D50" s="6" t="s">
        <v>22</v>
      </c>
      <c r="E50" s="4">
        <v>58.5</v>
      </c>
      <c r="F50" s="4">
        <v>70.3</v>
      </c>
      <c r="G50" s="4">
        <v>44.5</v>
      </c>
      <c r="H50" s="6" t="s">
        <v>137</v>
      </c>
      <c r="I50" s="4">
        <v>10</v>
      </c>
      <c r="J50" s="4">
        <v>175</v>
      </c>
      <c r="K50" s="4">
        <f t="shared" si="15"/>
        <v>20649.999999999996</v>
      </c>
      <c r="M50">
        <f t="shared" si="16"/>
        <v>102375</v>
      </c>
      <c r="N50"/>
    </row>
    <row r="51" spans="1:14">
      <c r="A51" s="4">
        <f t="shared" si="5"/>
        <v>43</v>
      </c>
      <c r="B51" s="5">
        <v>45135</v>
      </c>
      <c r="C51" s="5" t="s">
        <v>163</v>
      </c>
      <c r="D51" s="6" t="s">
        <v>41</v>
      </c>
      <c r="E51" s="4">
        <v>53.7</v>
      </c>
      <c r="F51" s="4">
        <v>56.4</v>
      </c>
      <c r="G51" s="4">
        <v>45.6</v>
      </c>
      <c r="H51" s="6" t="s">
        <v>136</v>
      </c>
      <c r="I51" s="4">
        <v>10</v>
      </c>
      <c r="J51" s="4">
        <v>50</v>
      </c>
      <c r="K51" s="4">
        <f t="shared" si="15"/>
        <v>1349.999999999998</v>
      </c>
      <c r="M51">
        <f t="shared" si="16"/>
        <v>26850</v>
      </c>
      <c r="N51"/>
    </row>
    <row r="52" spans="1:14">
      <c r="A52" s="4">
        <f t="shared" si="5"/>
        <v>44</v>
      </c>
      <c r="B52" s="5">
        <v>45135</v>
      </c>
      <c r="C52" s="5" t="s">
        <v>183</v>
      </c>
      <c r="D52" s="6" t="s">
        <v>134</v>
      </c>
      <c r="E52" s="4">
        <v>352.4</v>
      </c>
      <c r="F52" s="4">
        <v>387.8</v>
      </c>
      <c r="G52" s="4">
        <v>299.60000000000002</v>
      </c>
      <c r="H52" s="6" t="s">
        <v>135</v>
      </c>
      <c r="I52" s="4">
        <v>10</v>
      </c>
      <c r="J52" s="4">
        <v>15</v>
      </c>
      <c r="K52" s="4">
        <f t="shared" si="15"/>
        <v>5310.0000000000055</v>
      </c>
      <c r="M52">
        <f t="shared" si="16"/>
        <v>52860</v>
      </c>
      <c r="N52"/>
    </row>
    <row r="53" spans="1:14">
      <c r="A53" s="4">
        <f t="shared" si="5"/>
        <v>45</v>
      </c>
      <c r="B53" s="5">
        <v>45138</v>
      </c>
      <c r="C53" s="5" t="s">
        <v>184</v>
      </c>
      <c r="D53" s="6" t="s">
        <v>121</v>
      </c>
      <c r="E53" s="4">
        <v>22.9</v>
      </c>
      <c r="F53" s="4">
        <v>25.8</v>
      </c>
      <c r="G53" s="4">
        <v>19.3</v>
      </c>
      <c r="H53" s="6" t="s">
        <v>137</v>
      </c>
      <c r="I53" s="4">
        <v>10</v>
      </c>
      <c r="J53" s="4">
        <v>700</v>
      </c>
      <c r="K53" s="4">
        <f t="shared" ref="K53:K55" si="17">I53*J53*(F53-E53)</f>
        <v>20300.000000000015</v>
      </c>
      <c r="M53">
        <f t="shared" ref="M53:M56" si="18">I53*J53*E53</f>
        <v>160300</v>
      </c>
      <c r="N53"/>
    </row>
    <row r="54" spans="1:14">
      <c r="A54" s="4">
        <f t="shared" si="5"/>
        <v>46</v>
      </c>
      <c r="B54" s="5">
        <v>45138</v>
      </c>
      <c r="C54" s="5" t="s">
        <v>185</v>
      </c>
      <c r="D54" s="6" t="s">
        <v>120</v>
      </c>
      <c r="E54" s="4">
        <v>29.1</v>
      </c>
      <c r="F54" s="4">
        <v>30.45</v>
      </c>
      <c r="G54" s="4">
        <v>24.5</v>
      </c>
      <c r="H54" s="6" t="s">
        <v>136</v>
      </c>
      <c r="I54" s="4">
        <v>10</v>
      </c>
      <c r="J54" s="4">
        <v>550</v>
      </c>
      <c r="K54" s="4">
        <f t="shared" si="17"/>
        <v>7424.9999999999882</v>
      </c>
      <c r="M54">
        <f t="shared" si="18"/>
        <v>160050</v>
      </c>
      <c r="N54"/>
    </row>
    <row r="55" spans="1:14">
      <c r="A55" s="4">
        <f t="shared" si="5"/>
        <v>47</v>
      </c>
      <c r="B55" s="5">
        <v>45138</v>
      </c>
      <c r="C55" s="5" t="s">
        <v>163</v>
      </c>
      <c r="D55" s="6" t="s">
        <v>41</v>
      </c>
      <c r="E55" s="4">
        <v>41.2</v>
      </c>
      <c r="F55" s="4">
        <v>45.4</v>
      </c>
      <c r="G55" s="4">
        <v>35</v>
      </c>
      <c r="H55" s="6" t="s">
        <v>135</v>
      </c>
      <c r="I55" s="4">
        <v>10</v>
      </c>
      <c r="J55" s="4">
        <v>50</v>
      </c>
      <c r="K55" s="4">
        <f t="shared" si="17"/>
        <v>2099.9999999999977</v>
      </c>
      <c r="M55">
        <f t="shared" si="18"/>
        <v>20600</v>
      </c>
      <c r="N55"/>
    </row>
    <row r="56" spans="1:14">
      <c r="A56" s="4">
        <f t="shared" si="5"/>
        <v>48</v>
      </c>
      <c r="B56" s="5">
        <v>45138</v>
      </c>
      <c r="C56" s="5" t="s">
        <v>165</v>
      </c>
      <c r="D56" s="6" t="s">
        <v>134</v>
      </c>
      <c r="E56" s="4">
        <v>333.5</v>
      </c>
      <c r="F56" s="4">
        <v>250.2</v>
      </c>
      <c r="G56" s="4">
        <v>283.39999999999998</v>
      </c>
      <c r="H56" s="8" t="s">
        <v>7</v>
      </c>
      <c r="I56" s="4">
        <v>10</v>
      </c>
      <c r="J56" s="4">
        <v>15</v>
      </c>
      <c r="K56" s="23">
        <f>I56*J56*(G56-E56)</f>
        <v>-7515.0000000000036</v>
      </c>
      <c r="M56">
        <f t="shared" si="18"/>
        <v>50025</v>
      </c>
      <c r="N56"/>
    </row>
    <row r="57" spans="1:14">
      <c r="A57" s="4"/>
      <c r="B57" s="5"/>
      <c r="C57" s="5"/>
      <c r="D57" s="6"/>
      <c r="E57" s="4"/>
      <c r="F57" s="4"/>
      <c r="G57" s="4"/>
      <c r="H57" s="6"/>
      <c r="I57" s="4"/>
      <c r="J57" s="4"/>
      <c r="K57" s="4"/>
      <c r="N57"/>
    </row>
    <row r="58" spans="1:14" ht="18.75">
      <c r="A58" s="1"/>
      <c r="D58" s="26" t="s">
        <v>130</v>
      </c>
      <c r="F58" s="35" t="s">
        <v>152</v>
      </c>
      <c r="G58" s="35"/>
      <c r="H58" s="35"/>
      <c r="I58" s="9"/>
      <c r="J58" s="9"/>
      <c r="K58" s="21">
        <f>SUM(K9:K57)</f>
        <v>297184.99999999994</v>
      </c>
    </row>
    <row r="59" spans="1:14">
      <c r="N59"/>
    </row>
    <row r="60" spans="1:14">
      <c r="A60" s="2" t="s">
        <v>0</v>
      </c>
      <c r="B60" s="2" t="s">
        <v>12</v>
      </c>
      <c r="C60" s="2" t="s">
        <v>6</v>
      </c>
      <c r="D60" s="3" t="s">
        <v>2</v>
      </c>
      <c r="E60" s="2" t="s">
        <v>1</v>
      </c>
      <c r="F60" s="2" t="s">
        <v>124</v>
      </c>
      <c r="G60" s="2" t="s">
        <v>123</v>
      </c>
      <c r="H60" s="2" t="s">
        <v>4</v>
      </c>
      <c r="I60" s="2" t="s">
        <v>15</v>
      </c>
      <c r="J60" s="2" t="s">
        <v>5</v>
      </c>
      <c r="K60" s="2" t="s">
        <v>132</v>
      </c>
      <c r="M60" s="24" t="s">
        <v>133</v>
      </c>
      <c r="N60"/>
    </row>
    <row r="61" spans="1:14">
      <c r="A61" s="4">
        <v>1</v>
      </c>
      <c r="B61" s="5">
        <v>45139</v>
      </c>
      <c r="C61" s="5" t="s">
        <v>188</v>
      </c>
      <c r="D61" s="6" t="s">
        <v>47</v>
      </c>
      <c r="E61" s="4">
        <v>4.2</v>
      </c>
      <c r="F61" s="4">
        <v>4.5999999999999996</v>
      </c>
      <c r="G61" s="4">
        <v>3.7</v>
      </c>
      <c r="H61" s="6" t="s">
        <v>137</v>
      </c>
      <c r="I61" s="4">
        <v>10</v>
      </c>
      <c r="J61" s="4">
        <v>5700</v>
      </c>
      <c r="K61" s="4">
        <f t="shared" ref="K61" si="19">I61*J61*(F61-E61)</f>
        <v>22799.999999999971</v>
      </c>
      <c r="M61">
        <f t="shared" ref="M61" si="20">I61*J61*E61</f>
        <v>239400</v>
      </c>
      <c r="N61"/>
    </row>
    <row r="62" spans="1:14">
      <c r="A62" s="4">
        <v>2</v>
      </c>
      <c r="B62" s="5">
        <v>45139</v>
      </c>
      <c r="C62" s="5" t="s">
        <v>179</v>
      </c>
      <c r="D62" s="6" t="s">
        <v>41</v>
      </c>
      <c r="E62" s="4">
        <v>82.3</v>
      </c>
      <c r="F62" s="4">
        <v>86.5</v>
      </c>
      <c r="G62" s="4">
        <v>69.900000000000006</v>
      </c>
      <c r="H62" s="6" t="s">
        <v>135</v>
      </c>
      <c r="I62" s="4">
        <v>10</v>
      </c>
      <c r="J62" s="4">
        <v>50</v>
      </c>
      <c r="K62" s="4">
        <f t="shared" ref="K62" si="21">I62*J62*(F62-E62)</f>
        <v>2100.0000000000014</v>
      </c>
      <c r="M62">
        <f t="shared" ref="M62" si="22">I62*J62*E62</f>
        <v>41150</v>
      </c>
      <c r="N62"/>
    </row>
    <row r="63" spans="1:14">
      <c r="A63" s="4">
        <v>3</v>
      </c>
      <c r="B63" s="5">
        <v>45139</v>
      </c>
      <c r="C63" s="5" t="s">
        <v>186</v>
      </c>
      <c r="D63" s="6" t="s">
        <v>187</v>
      </c>
      <c r="E63" s="4">
        <v>101.3</v>
      </c>
      <c r="F63" s="4">
        <v>107.2</v>
      </c>
      <c r="G63" s="4">
        <v>94.1</v>
      </c>
      <c r="H63" s="6" t="s">
        <v>137</v>
      </c>
      <c r="I63" s="4">
        <v>10</v>
      </c>
      <c r="J63" s="4">
        <v>350</v>
      </c>
      <c r="K63" s="4">
        <f t="shared" ref="K63" si="23">I63*J63*(F63-E63)</f>
        <v>20650.000000000018</v>
      </c>
      <c r="M63">
        <f t="shared" ref="M63" si="24">I63*J63*E63</f>
        <v>354550</v>
      </c>
      <c r="N63"/>
    </row>
    <row r="64" spans="1:14">
      <c r="A64" s="4">
        <v>4</v>
      </c>
      <c r="B64" s="5">
        <v>45140</v>
      </c>
      <c r="C64" s="5" t="s">
        <v>189</v>
      </c>
      <c r="D64" s="6" t="s">
        <v>190</v>
      </c>
      <c r="E64" s="4">
        <v>5.8</v>
      </c>
      <c r="F64" s="4">
        <v>6.3</v>
      </c>
      <c r="G64" s="4">
        <v>5.2</v>
      </c>
      <c r="H64" s="6" t="s">
        <v>137</v>
      </c>
      <c r="I64" s="4">
        <v>10</v>
      </c>
      <c r="J64" s="4">
        <v>4200</v>
      </c>
      <c r="K64" s="4">
        <f t="shared" ref="K64" si="25">I64*J64*(F64-E64)</f>
        <v>21000</v>
      </c>
      <c r="M64">
        <f t="shared" ref="M64" si="26">I64*J64*E64</f>
        <v>243600</v>
      </c>
      <c r="N64"/>
    </row>
    <row r="65" spans="1:14">
      <c r="A65" s="4">
        <v>5</v>
      </c>
      <c r="B65" s="5">
        <v>45140</v>
      </c>
      <c r="C65" s="5" t="s">
        <v>175</v>
      </c>
      <c r="D65" s="6" t="s">
        <v>41</v>
      </c>
      <c r="E65" s="4">
        <v>74.599999999999994</v>
      </c>
      <c r="F65" s="4">
        <v>82.1</v>
      </c>
      <c r="G65" s="4">
        <v>63.4</v>
      </c>
      <c r="H65" s="6" t="s">
        <v>135</v>
      </c>
      <c r="I65" s="4">
        <v>10</v>
      </c>
      <c r="J65" s="4">
        <v>50</v>
      </c>
      <c r="K65" s="4">
        <f t="shared" ref="K65" si="27">I65*J65*(F65-E65)</f>
        <v>3750</v>
      </c>
      <c r="M65">
        <f t="shared" ref="M65" si="28">I65*J65*E65</f>
        <v>37300</v>
      </c>
      <c r="N65"/>
    </row>
    <row r="66" spans="1:14">
      <c r="A66" s="4">
        <v>6</v>
      </c>
      <c r="B66" s="5">
        <v>45140</v>
      </c>
      <c r="C66" s="5" t="s">
        <v>191</v>
      </c>
      <c r="D66" s="6" t="s">
        <v>113</v>
      </c>
      <c r="E66" s="4">
        <v>26.1</v>
      </c>
      <c r="F66" s="4">
        <v>28.4</v>
      </c>
      <c r="G66" s="4">
        <v>22.9</v>
      </c>
      <c r="H66" s="6" t="s">
        <v>137</v>
      </c>
      <c r="I66" s="4">
        <v>10</v>
      </c>
      <c r="J66" s="4">
        <v>800</v>
      </c>
      <c r="K66" s="4">
        <f t="shared" ref="K66" si="29">I66*J66*(F66-E66)</f>
        <v>18399.999999999978</v>
      </c>
      <c r="M66">
        <f t="shared" ref="M66" si="30">I66*J66*E66</f>
        <v>208800</v>
      </c>
      <c r="N66"/>
    </row>
    <row r="67" spans="1:14">
      <c r="A67" s="4">
        <v>7</v>
      </c>
      <c r="B67" s="5">
        <v>45141</v>
      </c>
      <c r="C67" s="5" t="s">
        <v>192</v>
      </c>
      <c r="D67" s="6" t="s">
        <v>108</v>
      </c>
      <c r="E67" s="4">
        <v>33</v>
      </c>
      <c r="F67" s="4">
        <v>35.9</v>
      </c>
      <c r="G67" s="4">
        <v>29.4</v>
      </c>
      <c r="H67" s="6" t="s">
        <v>137</v>
      </c>
      <c r="I67" s="4">
        <v>10</v>
      </c>
      <c r="J67" s="4">
        <v>700</v>
      </c>
      <c r="K67" s="4">
        <f t="shared" ref="K67" si="31">I67*J67*(F67-E67)</f>
        <v>20299.999999999989</v>
      </c>
      <c r="M67">
        <f t="shared" ref="M67" si="32">I67*J67*E67</f>
        <v>231000</v>
      </c>
      <c r="N67"/>
    </row>
    <row r="68" spans="1:14">
      <c r="A68" s="4">
        <v>8</v>
      </c>
      <c r="B68" s="5">
        <v>45141</v>
      </c>
      <c r="C68" s="5" t="s">
        <v>193</v>
      </c>
      <c r="D68" s="6" t="s">
        <v>194</v>
      </c>
      <c r="E68" s="4">
        <v>135.6</v>
      </c>
      <c r="F68" s="4">
        <v>149</v>
      </c>
      <c r="G68" s="4">
        <v>118</v>
      </c>
      <c r="H68" s="6" t="s">
        <v>137</v>
      </c>
      <c r="I68" s="4">
        <v>10</v>
      </c>
      <c r="J68" s="4">
        <v>150</v>
      </c>
      <c r="K68" s="4">
        <f t="shared" ref="K68" si="33">I68*J68*(F68-E68)</f>
        <v>20100.000000000007</v>
      </c>
      <c r="M68">
        <f t="shared" ref="M68" si="34">I68*J68*E68</f>
        <v>203400</v>
      </c>
      <c r="N68"/>
    </row>
    <row r="69" spans="1:14">
      <c r="A69" s="4">
        <v>9</v>
      </c>
      <c r="B69" s="5">
        <v>45141</v>
      </c>
      <c r="C69" s="5" t="s">
        <v>195</v>
      </c>
      <c r="D69" s="6" t="s">
        <v>129</v>
      </c>
      <c r="E69" s="4">
        <v>110.6</v>
      </c>
      <c r="F69" s="4">
        <v>114.6</v>
      </c>
      <c r="G69" s="4">
        <v>100.6</v>
      </c>
      <c r="H69" s="6" t="s">
        <v>137</v>
      </c>
      <c r="I69" s="4">
        <v>10</v>
      </c>
      <c r="J69" s="4">
        <v>250</v>
      </c>
      <c r="K69" s="4">
        <f t="shared" ref="K69" si="35">I69*J69*(F69-E69)</f>
        <v>10000</v>
      </c>
      <c r="M69">
        <f t="shared" ref="M69" si="36">I69*J69*E69</f>
        <v>276500</v>
      </c>
      <c r="N69"/>
    </row>
    <row r="70" spans="1:14">
      <c r="A70" s="4">
        <v>10</v>
      </c>
      <c r="B70" s="5">
        <v>45141</v>
      </c>
      <c r="C70" s="5" t="s">
        <v>196</v>
      </c>
      <c r="D70" s="6" t="s">
        <v>134</v>
      </c>
      <c r="E70" s="4">
        <v>63.3</v>
      </c>
      <c r="F70" s="4">
        <v>69.7</v>
      </c>
      <c r="G70" s="4">
        <v>53.8</v>
      </c>
      <c r="H70" s="8" t="s">
        <v>7</v>
      </c>
      <c r="I70" s="4">
        <v>10</v>
      </c>
      <c r="J70" s="4">
        <v>15</v>
      </c>
      <c r="K70" s="23">
        <f t="shared" ref="K70:K71" si="37">I70*J70*(G70-E70)</f>
        <v>-1425</v>
      </c>
      <c r="M70">
        <f t="shared" ref="M70" si="38">I70*J70*E70</f>
        <v>9495</v>
      </c>
      <c r="N70"/>
    </row>
    <row r="71" spans="1:14">
      <c r="A71" s="4">
        <v>11</v>
      </c>
      <c r="B71" s="5">
        <v>45142</v>
      </c>
      <c r="C71" s="5" t="s">
        <v>197</v>
      </c>
      <c r="D71" s="6" t="s">
        <v>53</v>
      </c>
      <c r="E71" s="4">
        <v>17.7</v>
      </c>
      <c r="F71" s="4">
        <v>19.100000000000001</v>
      </c>
      <c r="G71" s="4">
        <v>16</v>
      </c>
      <c r="H71" s="8" t="s">
        <v>7</v>
      </c>
      <c r="I71" s="4">
        <v>10</v>
      </c>
      <c r="J71" s="4">
        <v>1500</v>
      </c>
      <c r="K71" s="23">
        <f t="shared" si="37"/>
        <v>-25499.999999999989</v>
      </c>
      <c r="M71">
        <f t="shared" ref="M71:M72" si="39">I71*J71*E71</f>
        <v>265500</v>
      </c>
      <c r="N71"/>
    </row>
    <row r="72" spans="1:14">
      <c r="A72" s="4">
        <v>12</v>
      </c>
      <c r="B72" s="5">
        <v>45142</v>
      </c>
      <c r="C72" s="5" t="s">
        <v>198</v>
      </c>
      <c r="D72" s="6" t="s">
        <v>139</v>
      </c>
      <c r="E72" s="4">
        <v>110.6</v>
      </c>
      <c r="F72" s="4">
        <v>120.6</v>
      </c>
      <c r="G72" s="4">
        <v>98.1</v>
      </c>
      <c r="H72" s="6" t="s">
        <v>137</v>
      </c>
      <c r="I72" s="4">
        <v>10</v>
      </c>
      <c r="J72" s="4">
        <v>200</v>
      </c>
      <c r="K72" s="4">
        <f t="shared" ref="K72" si="40">I72*J72*(F72-E72)</f>
        <v>20000</v>
      </c>
      <c r="M72">
        <f t="shared" si="39"/>
        <v>221200</v>
      </c>
      <c r="N72"/>
    </row>
    <row r="73" spans="1:14">
      <c r="A73" s="4">
        <v>13</v>
      </c>
      <c r="B73" s="5">
        <v>45145</v>
      </c>
      <c r="C73" s="5" t="s">
        <v>199</v>
      </c>
      <c r="D73" s="6" t="s">
        <v>110</v>
      </c>
      <c r="E73" s="4">
        <v>42.5</v>
      </c>
      <c r="F73" s="4">
        <v>45.4</v>
      </c>
      <c r="G73" s="4">
        <v>38.9</v>
      </c>
      <c r="H73" s="6" t="s">
        <v>137</v>
      </c>
      <c r="I73" s="4">
        <v>10</v>
      </c>
      <c r="J73" s="4">
        <v>700</v>
      </c>
      <c r="K73" s="4">
        <f t="shared" ref="K73" si="41">I73*J73*(F73-E73)</f>
        <v>20299.999999999989</v>
      </c>
      <c r="M73">
        <f t="shared" ref="M73" si="42">I73*J73*E73</f>
        <v>297500</v>
      </c>
      <c r="N73"/>
    </row>
    <row r="74" spans="1:14">
      <c r="A74" s="4">
        <v>14</v>
      </c>
      <c r="B74" s="5">
        <v>45145</v>
      </c>
      <c r="C74" s="5" t="s">
        <v>200</v>
      </c>
      <c r="D74" s="6" t="s">
        <v>37</v>
      </c>
      <c r="E74" s="4">
        <v>14.1</v>
      </c>
      <c r="F74" s="4">
        <v>16</v>
      </c>
      <c r="G74" s="4">
        <v>11.7</v>
      </c>
      <c r="H74" s="6" t="s">
        <v>137</v>
      </c>
      <c r="I74" s="4">
        <v>10</v>
      </c>
      <c r="J74" s="4">
        <v>1075</v>
      </c>
      <c r="K74" s="4">
        <f t="shared" ref="K74" si="43">I74*J74*(F74-E74)</f>
        <v>20425.000000000004</v>
      </c>
      <c r="M74">
        <f t="shared" ref="M74" si="44">I74*J74*E74</f>
        <v>151575</v>
      </c>
      <c r="N74"/>
    </row>
    <row r="75" spans="1:14">
      <c r="A75" s="4">
        <v>15</v>
      </c>
      <c r="B75" s="5">
        <v>45146</v>
      </c>
      <c r="C75" s="5" t="s">
        <v>201</v>
      </c>
      <c r="D75" s="6" t="s">
        <v>119</v>
      </c>
      <c r="E75" s="4">
        <v>97</v>
      </c>
      <c r="F75" s="4">
        <v>103.7</v>
      </c>
      <c r="G75" s="4">
        <v>88.6</v>
      </c>
      <c r="H75" s="6" t="s">
        <v>137</v>
      </c>
      <c r="I75" s="4">
        <v>10</v>
      </c>
      <c r="J75" s="4">
        <v>300</v>
      </c>
      <c r="K75" s="4">
        <f t="shared" ref="K75" si="45">I75*J75*(F75-E75)</f>
        <v>20100.000000000007</v>
      </c>
      <c r="M75">
        <f t="shared" ref="M75" si="46">I75*J75*E75</f>
        <v>291000</v>
      </c>
      <c r="N75"/>
    </row>
    <row r="76" spans="1:14">
      <c r="A76" s="4">
        <v>16</v>
      </c>
      <c r="B76" s="5">
        <v>45146</v>
      </c>
      <c r="C76" s="5" t="s">
        <v>202</v>
      </c>
      <c r="D76" s="6" t="s">
        <v>112</v>
      </c>
      <c r="E76" s="4">
        <v>32.6</v>
      </c>
      <c r="F76" s="4">
        <v>35.700000000000003</v>
      </c>
      <c r="G76" s="4">
        <v>28.7</v>
      </c>
      <c r="H76" s="6" t="s">
        <v>137</v>
      </c>
      <c r="I76" s="4">
        <v>10</v>
      </c>
      <c r="J76" s="4">
        <v>650</v>
      </c>
      <c r="K76" s="4">
        <f t="shared" ref="K76" si="47">I76*J76*(F76-E76)</f>
        <v>20150.000000000011</v>
      </c>
      <c r="M76">
        <f t="shared" ref="M76" si="48">I76*J76*E76</f>
        <v>211900</v>
      </c>
      <c r="N76"/>
    </row>
    <row r="77" spans="1:14">
      <c r="A77" s="4">
        <v>17</v>
      </c>
      <c r="B77" s="5">
        <v>45147</v>
      </c>
      <c r="C77" s="5" t="s">
        <v>203</v>
      </c>
      <c r="D77" s="6" t="s">
        <v>41</v>
      </c>
      <c r="E77" s="4">
        <v>86.5</v>
      </c>
      <c r="F77" s="4">
        <v>95.2</v>
      </c>
      <c r="G77" s="4">
        <v>73.5</v>
      </c>
      <c r="H77" s="6" t="s">
        <v>135</v>
      </c>
      <c r="I77" s="4">
        <v>10</v>
      </c>
      <c r="J77" s="4">
        <v>50</v>
      </c>
      <c r="K77" s="4">
        <f t="shared" ref="K77" si="49">I77*J77*(F77-E77)</f>
        <v>4350.0000000000018</v>
      </c>
      <c r="M77">
        <f t="shared" ref="M77" si="50">I77*J77*E77</f>
        <v>43250</v>
      </c>
      <c r="N77"/>
    </row>
    <row r="78" spans="1:14">
      <c r="A78" s="4">
        <v>18</v>
      </c>
      <c r="B78" s="5">
        <v>45147</v>
      </c>
      <c r="C78" s="5" t="s">
        <v>204</v>
      </c>
      <c r="D78" s="6" t="s">
        <v>114</v>
      </c>
      <c r="E78" s="4">
        <v>151.30000000000001</v>
      </c>
      <c r="F78" s="4">
        <v>167.3</v>
      </c>
      <c r="G78" s="4">
        <v>131.30000000000001</v>
      </c>
      <c r="H78" s="6" t="s">
        <v>137</v>
      </c>
      <c r="I78" s="4">
        <v>10</v>
      </c>
      <c r="J78" s="4">
        <v>125</v>
      </c>
      <c r="K78" s="4">
        <f t="shared" ref="K78" si="51">I78*J78*(F78-E78)</f>
        <v>20000</v>
      </c>
      <c r="M78">
        <f t="shared" ref="M78" si="52">I78*J78*E78</f>
        <v>189125</v>
      </c>
      <c r="N78"/>
    </row>
    <row r="79" spans="1:14">
      <c r="A79" s="4">
        <v>19</v>
      </c>
      <c r="B79" s="5">
        <v>45147</v>
      </c>
      <c r="C79" s="5" t="s">
        <v>205</v>
      </c>
      <c r="D79" s="6" t="s">
        <v>134</v>
      </c>
      <c r="E79" s="4">
        <v>223.4</v>
      </c>
      <c r="F79" s="4">
        <v>245.8</v>
      </c>
      <c r="G79" s="4">
        <v>189.8</v>
      </c>
      <c r="H79" s="6" t="s">
        <v>135</v>
      </c>
      <c r="I79" s="4">
        <v>10</v>
      </c>
      <c r="J79" s="4">
        <v>125</v>
      </c>
      <c r="K79" s="4">
        <f t="shared" ref="K79" si="53">I79*J79*(F79-E79)</f>
        <v>28000.000000000007</v>
      </c>
      <c r="M79">
        <f t="shared" ref="M79" si="54">I79*J79*E79</f>
        <v>279250</v>
      </c>
      <c r="N79"/>
    </row>
    <row r="80" spans="1:14">
      <c r="A80" s="4">
        <v>20</v>
      </c>
      <c r="B80" s="5">
        <v>45147</v>
      </c>
      <c r="C80" s="5" t="s">
        <v>206</v>
      </c>
      <c r="D80" s="6" t="s">
        <v>194</v>
      </c>
      <c r="E80" s="4">
        <v>133.30000000000001</v>
      </c>
      <c r="F80" s="4">
        <v>143.30000000000001</v>
      </c>
      <c r="G80" s="4">
        <v>120.8</v>
      </c>
      <c r="H80" s="6" t="s">
        <v>137</v>
      </c>
      <c r="I80" s="4">
        <v>10</v>
      </c>
      <c r="J80" s="4">
        <v>200</v>
      </c>
      <c r="K80" s="4">
        <f t="shared" ref="K80" si="55">I80*J80*(F80-E80)</f>
        <v>20000</v>
      </c>
      <c r="M80">
        <f t="shared" ref="M80" si="56">I80*J80*E80</f>
        <v>266600</v>
      </c>
      <c r="N80"/>
    </row>
    <row r="81" spans="1:14">
      <c r="A81" s="4">
        <v>21</v>
      </c>
      <c r="B81" s="5">
        <v>45148</v>
      </c>
      <c r="C81" s="5" t="s">
        <v>201</v>
      </c>
      <c r="D81" s="6" t="s">
        <v>119</v>
      </c>
      <c r="E81" s="4">
        <v>75.3</v>
      </c>
      <c r="F81" s="4">
        <v>82</v>
      </c>
      <c r="G81" s="4">
        <v>66.900000000000006</v>
      </c>
      <c r="H81" s="6" t="s">
        <v>137</v>
      </c>
      <c r="I81" s="4">
        <v>10</v>
      </c>
      <c r="J81" s="4">
        <v>300</v>
      </c>
      <c r="K81" s="4">
        <f t="shared" ref="K81" si="57">I81*J81*(F81-E81)</f>
        <v>20100.000000000007</v>
      </c>
      <c r="M81">
        <f t="shared" ref="M81" si="58">I81*J81*E81</f>
        <v>225900</v>
      </c>
      <c r="N81"/>
    </row>
    <row r="82" spans="1:14">
      <c r="A82" s="4">
        <v>22</v>
      </c>
      <c r="B82" s="5">
        <v>45148</v>
      </c>
      <c r="C82" s="5" t="s">
        <v>207</v>
      </c>
      <c r="D82" s="6" t="s">
        <v>41</v>
      </c>
      <c r="E82" s="4">
        <v>28.3</v>
      </c>
      <c r="F82" s="4">
        <v>29.8</v>
      </c>
      <c r="G82" s="4">
        <v>24</v>
      </c>
      <c r="H82" s="6" t="s">
        <v>135</v>
      </c>
      <c r="I82" s="4">
        <v>10</v>
      </c>
      <c r="J82" s="4">
        <v>50</v>
      </c>
      <c r="K82" s="4">
        <f t="shared" ref="K82:K83" si="59">I82*J82*(F82-E82)</f>
        <v>750</v>
      </c>
      <c r="M82">
        <f t="shared" ref="M82:M83" si="60">I82*J82*E82</f>
        <v>14150</v>
      </c>
      <c r="N82"/>
    </row>
    <row r="83" spans="1:14">
      <c r="A83" s="4">
        <v>23</v>
      </c>
      <c r="B83" s="5">
        <v>45148</v>
      </c>
      <c r="C83" s="5" t="s">
        <v>205</v>
      </c>
      <c r="D83" s="6" t="s">
        <v>134</v>
      </c>
      <c r="E83" s="4">
        <v>241.8</v>
      </c>
      <c r="F83" s="4">
        <v>266</v>
      </c>
      <c r="G83" s="4">
        <v>205</v>
      </c>
      <c r="H83" s="6" t="s">
        <v>135</v>
      </c>
      <c r="I83" s="4">
        <v>10</v>
      </c>
      <c r="J83" s="4">
        <v>15</v>
      </c>
      <c r="K83" s="4">
        <f t="shared" si="59"/>
        <v>3629.9999999999982</v>
      </c>
      <c r="M83">
        <f t="shared" si="60"/>
        <v>36270</v>
      </c>
      <c r="N83"/>
    </row>
    <row r="84" spans="1:14">
      <c r="A84" s="4">
        <v>24</v>
      </c>
      <c r="B84" s="5">
        <v>45149</v>
      </c>
      <c r="C84" s="5" t="s">
        <v>208</v>
      </c>
      <c r="D84" s="6" t="s">
        <v>121</v>
      </c>
      <c r="E84" s="4">
        <v>25</v>
      </c>
      <c r="F84" s="4">
        <v>28.1</v>
      </c>
      <c r="G84" s="4">
        <v>22</v>
      </c>
      <c r="H84" s="6" t="s">
        <v>137</v>
      </c>
      <c r="I84" s="4">
        <v>10</v>
      </c>
      <c r="J84" s="4">
        <v>700</v>
      </c>
      <c r="K84" s="4">
        <f t="shared" ref="K84:K85" si="61">I84*J84*(F84-E84)</f>
        <v>21700.000000000011</v>
      </c>
      <c r="M84">
        <f t="shared" ref="M84:M85" si="62">I84*J84*E84</f>
        <v>175000</v>
      </c>
      <c r="N84"/>
    </row>
    <row r="85" spans="1:14">
      <c r="A85" s="4">
        <v>25</v>
      </c>
      <c r="B85" s="5">
        <v>45149</v>
      </c>
      <c r="C85" s="5" t="s">
        <v>209</v>
      </c>
      <c r="D85" s="6" t="s">
        <v>41</v>
      </c>
      <c r="E85" s="4">
        <v>100</v>
      </c>
      <c r="F85" s="4">
        <v>110</v>
      </c>
      <c r="G85" s="4">
        <v>85</v>
      </c>
      <c r="H85" s="6" t="s">
        <v>135</v>
      </c>
      <c r="I85" s="4">
        <v>10</v>
      </c>
      <c r="J85" s="4">
        <v>50</v>
      </c>
      <c r="K85" s="4">
        <f t="shared" si="61"/>
        <v>5000</v>
      </c>
      <c r="M85">
        <f t="shared" si="62"/>
        <v>50000</v>
      </c>
      <c r="N85"/>
    </row>
    <row r="86" spans="1:14">
      <c r="A86" s="4">
        <v>26</v>
      </c>
      <c r="B86" s="5">
        <v>45149</v>
      </c>
      <c r="C86" s="5" t="s">
        <v>42</v>
      </c>
      <c r="D86" s="6" t="s">
        <v>37</v>
      </c>
      <c r="E86" s="4">
        <v>12</v>
      </c>
      <c r="F86" s="4">
        <v>14.8</v>
      </c>
      <c r="G86" s="4">
        <v>9.5</v>
      </c>
      <c r="H86" s="6" t="s">
        <v>137</v>
      </c>
      <c r="I86" s="4">
        <v>10</v>
      </c>
      <c r="J86" s="4">
        <v>1400</v>
      </c>
      <c r="K86" s="4">
        <f t="shared" ref="K86" si="63">I86*J86*(F86-E86)</f>
        <v>39200.000000000007</v>
      </c>
      <c r="M86">
        <f t="shared" ref="M86" si="64">I86*J86*E86</f>
        <v>168000</v>
      </c>
      <c r="N86"/>
    </row>
    <row r="87" spans="1:14">
      <c r="A87" s="4">
        <v>27</v>
      </c>
      <c r="B87" s="5">
        <v>45152</v>
      </c>
      <c r="C87" s="5" t="s">
        <v>210</v>
      </c>
      <c r="D87" s="6" t="s">
        <v>114</v>
      </c>
      <c r="E87" s="4">
        <v>129.80000000000001</v>
      </c>
      <c r="F87" s="4">
        <v>145.80000000000001</v>
      </c>
      <c r="G87" s="4">
        <v>109.8</v>
      </c>
      <c r="H87" s="6" t="s">
        <v>137</v>
      </c>
      <c r="I87" s="4">
        <v>10</v>
      </c>
      <c r="J87" s="4">
        <v>125</v>
      </c>
      <c r="K87" s="4">
        <f t="shared" ref="K87" si="65">I87*J87*(F87-E87)</f>
        <v>20000</v>
      </c>
      <c r="M87">
        <f t="shared" ref="M87:M88" si="66">I87*J87*E87</f>
        <v>162250</v>
      </c>
      <c r="N87"/>
    </row>
    <row r="88" spans="1:14">
      <c r="A88" s="4">
        <v>28</v>
      </c>
      <c r="B88" s="5">
        <v>45152</v>
      </c>
      <c r="C88" s="5" t="s">
        <v>211</v>
      </c>
      <c r="D88" s="6" t="s">
        <v>212</v>
      </c>
      <c r="E88" s="4">
        <v>15</v>
      </c>
      <c r="F88" s="4">
        <v>20</v>
      </c>
      <c r="G88" s="4">
        <v>8.6999999999999993</v>
      </c>
      <c r="H88" s="8" t="s">
        <v>7</v>
      </c>
      <c r="I88" s="4">
        <v>10</v>
      </c>
      <c r="J88" s="4">
        <v>400</v>
      </c>
      <c r="K88" s="23">
        <f>I88*J88*(G88-E88)</f>
        <v>-25200.000000000004</v>
      </c>
      <c r="M88">
        <f t="shared" si="66"/>
        <v>60000</v>
      </c>
      <c r="N88"/>
    </row>
    <row r="89" spans="1:14">
      <c r="A89" s="4">
        <v>29</v>
      </c>
      <c r="B89" s="5">
        <v>45152</v>
      </c>
      <c r="C89" s="5" t="s">
        <v>213</v>
      </c>
      <c r="D89" s="6" t="s">
        <v>134</v>
      </c>
      <c r="E89" s="4">
        <v>144.9</v>
      </c>
      <c r="F89" s="4">
        <v>159.4</v>
      </c>
      <c r="G89" s="4">
        <v>123.1</v>
      </c>
      <c r="H89" s="6" t="s">
        <v>135</v>
      </c>
      <c r="I89" s="4">
        <v>10</v>
      </c>
      <c r="J89" s="4">
        <v>15</v>
      </c>
      <c r="K89" s="4">
        <f t="shared" ref="K89" si="67">I89*J89*(F89-E89)</f>
        <v>2175</v>
      </c>
      <c r="M89">
        <f t="shared" ref="M89" si="68">I89*J89*E89</f>
        <v>21735</v>
      </c>
      <c r="N89"/>
    </row>
    <row r="90" spans="1:14">
      <c r="A90" s="4">
        <v>30</v>
      </c>
      <c r="B90" s="5">
        <v>45152</v>
      </c>
      <c r="C90" s="5" t="s">
        <v>214</v>
      </c>
      <c r="D90" s="6" t="s">
        <v>44</v>
      </c>
      <c r="E90" s="4">
        <v>23.7</v>
      </c>
      <c r="F90" s="4">
        <v>25.7</v>
      </c>
      <c r="G90" s="4">
        <v>17.8</v>
      </c>
      <c r="H90" s="6" t="s">
        <v>137</v>
      </c>
      <c r="I90" s="4">
        <v>10</v>
      </c>
      <c r="J90" s="4">
        <v>600</v>
      </c>
      <c r="K90" s="4">
        <f t="shared" ref="K90" si="69">I90*J90*(F90-E90)</f>
        <v>12000</v>
      </c>
      <c r="M90">
        <f t="shared" ref="M90" si="70">I90*J90*E90</f>
        <v>142200</v>
      </c>
      <c r="N90"/>
    </row>
    <row r="91" spans="1:14">
      <c r="A91" s="4">
        <v>31</v>
      </c>
      <c r="B91" s="5">
        <v>45154</v>
      </c>
      <c r="C91" s="5" t="s">
        <v>215</v>
      </c>
      <c r="D91" s="6" t="s">
        <v>134</v>
      </c>
      <c r="E91" s="4">
        <v>200.8</v>
      </c>
      <c r="F91" s="4">
        <v>220.9</v>
      </c>
      <c r="G91" s="4">
        <v>170.6</v>
      </c>
      <c r="H91" s="6" t="s">
        <v>135</v>
      </c>
      <c r="I91" s="4">
        <v>10</v>
      </c>
      <c r="J91" s="4">
        <v>15</v>
      </c>
      <c r="K91" s="4">
        <f t="shared" ref="K91" si="71">I91*J91*(F91-E91)</f>
        <v>3014.9999999999991</v>
      </c>
      <c r="M91">
        <f t="shared" ref="M91" si="72">I91*J91*E91</f>
        <v>30120</v>
      </c>
      <c r="N91"/>
    </row>
    <row r="92" spans="1:14">
      <c r="A92" s="4">
        <v>32</v>
      </c>
      <c r="B92" s="5">
        <v>45155</v>
      </c>
      <c r="C92" s="5" t="s">
        <v>143</v>
      </c>
      <c r="D92" s="6" t="s">
        <v>41</v>
      </c>
      <c r="E92" s="4">
        <v>32</v>
      </c>
      <c r="F92" s="4">
        <v>38</v>
      </c>
      <c r="G92" s="4">
        <v>23</v>
      </c>
      <c r="H92" s="6" t="s">
        <v>135</v>
      </c>
      <c r="I92" s="4">
        <v>10</v>
      </c>
      <c r="J92" s="4">
        <v>15</v>
      </c>
      <c r="K92" s="4">
        <f t="shared" ref="K92" si="73">I92*J92*(F92-E92)</f>
        <v>900</v>
      </c>
      <c r="M92">
        <f t="shared" ref="M92" si="74">I92*J92*E92</f>
        <v>4800</v>
      </c>
      <c r="N92"/>
    </row>
    <row r="93" spans="1:14">
      <c r="A93" s="4"/>
      <c r="B93" s="5"/>
      <c r="C93" s="5"/>
      <c r="D93" s="6"/>
      <c r="E93" s="4"/>
      <c r="F93" s="4"/>
      <c r="G93" s="4"/>
      <c r="H93" s="6"/>
      <c r="I93" s="4"/>
      <c r="J93" s="4"/>
      <c r="K93" s="4"/>
      <c r="N93"/>
    </row>
    <row r="94" spans="1:14" ht="18.75">
      <c r="A94" s="1"/>
      <c r="D94" s="26" t="s">
        <v>130</v>
      </c>
      <c r="F94" s="55" t="s">
        <v>218</v>
      </c>
      <c r="G94" s="55"/>
      <c r="H94" s="55"/>
      <c r="I94" s="20"/>
      <c r="J94" s="20"/>
      <c r="K94" s="22">
        <f>SUM(K61:K93)</f>
        <v>388770</v>
      </c>
    </row>
    <row r="96" spans="1:14">
      <c r="A96" s="2" t="s">
        <v>0</v>
      </c>
      <c r="B96" s="2" t="s">
        <v>12</v>
      </c>
      <c r="C96" s="2" t="s">
        <v>6</v>
      </c>
      <c r="D96" s="3" t="s">
        <v>2</v>
      </c>
      <c r="E96" s="2" t="s">
        <v>1</v>
      </c>
      <c r="F96" s="2" t="s">
        <v>124</v>
      </c>
      <c r="G96" s="2" t="s">
        <v>123</v>
      </c>
      <c r="H96" s="2" t="s">
        <v>4</v>
      </c>
      <c r="I96" s="2" t="s">
        <v>15</v>
      </c>
      <c r="J96" s="2" t="s">
        <v>5</v>
      </c>
      <c r="K96" s="2" t="s">
        <v>132</v>
      </c>
      <c r="M96" s="24" t="s">
        <v>133</v>
      </c>
    </row>
    <row r="97" spans="1:14">
      <c r="A97" s="4">
        <v>1</v>
      </c>
      <c r="B97" s="5" t="s">
        <v>216</v>
      </c>
      <c r="C97" s="5" t="s">
        <v>80</v>
      </c>
      <c r="D97" s="6" t="s">
        <v>111</v>
      </c>
      <c r="E97" s="4">
        <v>26.2</v>
      </c>
      <c r="F97" s="4">
        <v>27.8</v>
      </c>
      <c r="G97" s="4">
        <v>20</v>
      </c>
      <c r="H97" s="6" t="s">
        <v>137</v>
      </c>
      <c r="I97" s="4">
        <v>10</v>
      </c>
      <c r="J97" s="4">
        <v>625</v>
      </c>
      <c r="K97" s="4">
        <f t="shared" ref="K97" si="75">I97*J97*(F97-E97)</f>
        <v>10000.000000000009</v>
      </c>
      <c r="M97">
        <f t="shared" ref="M97:M98" si="76">I97*J97*E97</f>
        <v>163750</v>
      </c>
    </row>
    <row r="98" spans="1:14">
      <c r="A98" s="4">
        <v>2</v>
      </c>
      <c r="B98" s="5" t="s">
        <v>216</v>
      </c>
      <c r="C98" s="5" t="s">
        <v>175</v>
      </c>
      <c r="D98" s="6" t="s">
        <v>41</v>
      </c>
      <c r="E98" s="4">
        <v>121.4</v>
      </c>
      <c r="F98" s="4">
        <v>127.5</v>
      </c>
      <c r="G98" s="4">
        <v>103.1</v>
      </c>
      <c r="H98" s="8" t="s">
        <v>7</v>
      </c>
      <c r="I98" s="4">
        <v>10</v>
      </c>
      <c r="J98" s="4">
        <v>50</v>
      </c>
      <c r="K98" s="23">
        <f>I98*J98*(G98-E98)</f>
        <v>-9150.0000000000055</v>
      </c>
      <c r="M98">
        <f t="shared" si="76"/>
        <v>60700</v>
      </c>
    </row>
    <row r="99" spans="1:14">
      <c r="A99" s="4"/>
      <c r="B99" s="5"/>
      <c r="C99" s="5"/>
      <c r="D99" s="6"/>
      <c r="E99" s="4"/>
      <c r="F99" s="4"/>
      <c r="G99" s="4"/>
      <c r="H99" s="6"/>
      <c r="I99" s="4"/>
      <c r="J99" s="4"/>
      <c r="K99" s="4"/>
      <c r="N99"/>
    </row>
    <row r="100" spans="1:14" ht="18.75">
      <c r="A100" s="1"/>
      <c r="D100" s="26" t="s">
        <v>130</v>
      </c>
      <c r="F100" s="55" t="s">
        <v>219</v>
      </c>
      <c r="G100" s="55"/>
      <c r="H100" s="55"/>
      <c r="I100" s="20"/>
      <c r="J100" s="20"/>
      <c r="K100" s="22">
        <f>SUM(K97:K99)</f>
        <v>850.00000000000364</v>
      </c>
    </row>
    <row r="101" spans="1:14">
      <c r="A101" s="11"/>
      <c r="B101" s="25"/>
      <c r="C101" s="25"/>
      <c r="D101" s="26"/>
      <c r="E101" s="11"/>
      <c r="F101" s="11"/>
      <c r="G101" s="11"/>
      <c r="H101" s="26"/>
      <c r="I101" s="11"/>
      <c r="J101" s="11"/>
      <c r="K101" s="11"/>
    </row>
    <row r="102" spans="1:14">
      <c r="A102" s="2" t="s">
        <v>0</v>
      </c>
      <c r="B102" s="2" t="s">
        <v>12</v>
      </c>
      <c r="C102" s="2" t="s">
        <v>6</v>
      </c>
      <c r="D102" s="3" t="s">
        <v>2</v>
      </c>
      <c r="E102" s="2" t="s">
        <v>1</v>
      </c>
      <c r="F102" s="2" t="s">
        <v>124</v>
      </c>
      <c r="G102" s="2" t="s">
        <v>123</v>
      </c>
      <c r="H102" s="2" t="s">
        <v>4</v>
      </c>
      <c r="I102" s="2" t="s">
        <v>15</v>
      </c>
      <c r="J102" s="2" t="s">
        <v>5</v>
      </c>
      <c r="K102" s="2" t="s">
        <v>132</v>
      </c>
      <c r="M102" s="24" t="s">
        <v>133</v>
      </c>
    </row>
    <row r="103" spans="1:14">
      <c r="A103" s="4">
        <v>1</v>
      </c>
      <c r="B103" s="5">
        <v>45202</v>
      </c>
      <c r="C103" s="5" t="s">
        <v>217</v>
      </c>
      <c r="D103" s="6" t="s">
        <v>41</v>
      </c>
      <c r="E103" s="4">
        <v>93.9</v>
      </c>
      <c r="F103" s="4">
        <v>103.3</v>
      </c>
      <c r="G103" s="4">
        <v>79.8</v>
      </c>
      <c r="H103" s="6" t="s">
        <v>135</v>
      </c>
      <c r="I103" s="4">
        <v>10</v>
      </c>
      <c r="J103" s="4">
        <v>50</v>
      </c>
      <c r="K103" s="4">
        <f t="shared" ref="K103:K105" si="77">I103*J103*(F103-E103)</f>
        <v>4699.9999999999955</v>
      </c>
      <c r="M103">
        <f t="shared" ref="M103:M105" si="78">I103*J103*E103</f>
        <v>46950</v>
      </c>
    </row>
    <row r="104" spans="1:14">
      <c r="A104" s="4">
        <v>2</v>
      </c>
      <c r="B104" s="5">
        <v>45203</v>
      </c>
      <c r="C104" s="5" t="s">
        <v>221</v>
      </c>
      <c r="D104" s="6" t="s">
        <v>41</v>
      </c>
      <c r="E104" s="4">
        <v>37.9</v>
      </c>
      <c r="F104" s="4">
        <v>41.7</v>
      </c>
      <c r="G104" s="4">
        <v>32.200000000000003</v>
      </c>
      <c r="H104" s="6" t="s">
        <v>135</v>
      </c>
      <c r="I104" s="4">
        <v>10</v>
      </c>
      <c r="J104" s="4">
        <v>50</v>
      </c>
      <c r="K104" s="4">
        <f t="shared" si="77"/>
        <v>1900.000000000002</v>
      </c>
      <c r="M104">
        <f t="shared" si="78"/>
        <v>18950</v>
      </c>
    </row>
    <row r="105" spans="1:14">
      <c r="A105" s="4">
        <v>3</v>
      </c>
      <c r="B105" s="5">
        <v>45203</v>
      </c>
      <c r="C105" s="5" t="s">
        <v>128</v>
      </c>
      <c r="D105" s="6" t="s">
        <v>122</v>
      </c>
      <c r="E105" s="4">
        <v>30.7</v>
      </c>
      <c r="F105" s="4">
        <v>33</v>
      </c>
      <c r="G105" s="4">
        <v>27.9</v>
      </c>
      <c r="H105" s="6" t="s">
        <v>137</v>
      </c>
      <c r="I105" s="4">
        <v>10</v>
      </c>
      <c r="J105" s="4">
        <v>500</v>
      </c>
      <c r="K105" s="4">
        <f t="shared" si="77"/>
        <v>11500.000000000004</v>
      </c>
      <c r="M105">
        <f t="shared" si="78"/>
        <v>153500</v>
      </c>
    </row>
    <row r="106" spans="1:14" ht="15.75" customHeight="1">
      <c r="A106" s="4">
        <v>4</v>
      </c>
      <c r="B106" s="5">
        <v>45204</v>
      </c>
      <c r="C106" s="5" t="s">
        <v>222</v>
      </c>
      <c r="D106" s="6" t="s">
        <v>22</v>
      </c>
      <c r="E106" s="4">
        <v>77.400000000000006</v>
      </c>
      <c r="F106" s="4">
        <v>88.9</v>
      </c>
      <c r="G106" s="4">
        <v>63.1</v>
      </c>
      <c r="H106" s="6" t="s">
        <v>137</v>
      </c>
      <c r="I106" s="4">
        <v>10</v>
      </c>
      <c r="J106" s="4">
        <v>175</v>
      </c>
      <c r="K106" s="4">
        <f t="shared" ref="K106:K114" si="79">I106*J106*(F106-E106)</f>
        <v>20125</v>
      </c>
      <c r="M106">
        <f t="shared" ref="M106:M110" si="80">I106*J106*E106</f>
        <v>135450</v>
      </c>
    </row>
    <row r="107" spans="1:14">
      <c r="A107" s="4">
        <v>5</v>
      </c>
      <c r="B107" s="5">
        <v>45204</v>
      </c>
      <c r="C107" s="5" t="s">
        <v>156</v>
      </c>
      <c r="D107" s="6" t="s">
        <v>41</v>
      </c>
      <c r="E107" s="4">
        <v>10.5</v>
      </c>
      <c r="F107" s="4">
        <v>11.1</v>
      </c>
      <c r="G107" s="4">
        <v>8.9</v>
      </c>
      <c r="H107" s="8" t="s">
        <v>7</v>
      </c>
      <c r="I107" s="4">
        <v>10</v>
      </c>
      <c r="J107" s="4">
        <v>50</v>
      </c>
      <c r="K107" s="23">
        <f>I107*J107*(G107-E107)</f>
        <v>-799.99999999999977</v>
      </c>
      <c r="M107">
        <f t="shared" si="80"/>
        <v>5250</v>
      </c>
    </row>
    <row r="108" spans="1:14">
      <c r="A108" s="4">
        <v>6</v>
      </c>
      <c r="B108" s="5">
        <v>45205</v>
      </c>
      <c r="C108" s="5" t="s">
        <v>223</v>
      </c>
      <c r="D108" s="6" t="s">
        <v>224</v>
      </c>
      <c r="E108" s="4">
        <v>191.7</v>
      </c>
      <c r="F108" s="4">
        <v>207.7</v>
      </c>
      <c r="G108" s="4">
        <v>171.7</v>
      </c>
      <c r="H108" s="6" t="s">
        <v>137</v>
      </c>
      <c r="I108" s="4">
        <v>10</v>
      </c>
      <c r="J108" s="4">
        <v>125</v>
      </c>
      <c r="K108" s="4">
        <f t="shared" si="79"/>
        <v>20000</v>
      </c>
      <c r="M108">
        <f t="shared" si="80"/>
        <v>239625</v>
      </c>
    </row>
    <row r="109" spans="1:14">
      <c r="A109" s="4">
        <v>7</v>
      </c>
      <c r="B109" s="5">
        <v>45205</v>
      </c>
      <c r="C109" s="5" t="s">
        <v>159</v>
      </c>
      <c r="D109" s="6" t="s">
        <v>41</v>
      </c>
      <c r="E109" s="4">
        <v>78.7</v>
      </c>
      <c r="F109" s="4">
        <v>82.7</v>
      </c>
      <c r="G109" s="4">
        <v>66.8</v>
      </c>
      <c r="H109" s="6" t="s">
        <v>136</v>
      </c>
      <c r="I109" s="4">
        <v>10</v>
      </c>
      <c r="J109" s="4">
        <v>50</v>
      </c>
      <c r="K109" s="4">
        <f t="shared" si="79"/>
        <v>2000</v>
      </c>
      <c r="M109">
        <f t="shared" si="80"/>
        <v>39350</v>
      </c>
    </row>
    <row r="110" spans="1:14">
      <c r="A110" s="4">
        <v>8</v>
      </c>
      <c r="B110" s="5">
        <v>45208</v>
      </c>
      <c r="C110" s="5" t="s">
        <v>159</v>
      </c>
      <c r="D110" s="6" t="s">
        <v>41</v>
      </c>
      <c r="E110" s="4">
        <v>58.7</v>
      </c>
      <c r="F110" s="4">
        <v>61.7</v>
      </c>
      <c r="G110" s="4">
        <v>49.8</v>
      </c>
      <c r="H110" s="6" t="s">
        <v>136</v>
      </c>
      <c r="I110" s="4">
        <v>10</v>
      </c>
      <c r="J110" s="4">
        <v>50</v>
      </c>
      <c r="K110" s="4">
        <f t="shared" si="79"/>
        <v>1500</v>
      </c>
      <c r="M110">
        <f t="shared" si="80"/>
        <v>29350</v>
      </c>
    </row>
    <row r="111" spans="1:14">
      <c r="A111" s="4">
        <v>9</v>
      </c>
      <c r="B111" s="5">
        <v>45208</v>
      </c>
      <c r="C111" s="5" t="s">
        <v>225</v>
      </c>
      <c r="D111" s="6" t="s">
        <v>107</v>
      </c>
      <c r="E111" s="4">
        <v>3</v>
      </c>
      <c r="F111" s="4">
        <v>3.3</v>
      </c>
      <c r="G111" s="4">
        <v>2.4</v>
      </c>
      <c r="H111" s="8" t="s">
        <v>7</v>
      </c>
      <c r="I111" s="4">
        <v>10</v>
      </c>
      <c r="J111" s="4">
        <v>5500</v>
      </c>
      <c r="K111" s="23">
        <f>I111*J111*(G111-E111)</f>
        <v>-33000.000000000007</v>
      </c>
      <c r="M111">
        <f t="shared" ref="M111" si="81">I111*J111*E111</f>
        <v>165000</v>
      </c>
    </row>
    <row r="112" spans="1:14">
      <c r="A112" s="4">
        <v>10</v>
      </c>
      <c r="B112" s="5">
        <v>45209</v>
      </c>
      <c r="C112" s="5" t="s">
        <v>159</v>
      </c>
      <c r="D112" s="6" t="s">
        <v>41</v>
      </c>
      <c r="E112" s="4">
        <v>58.2</v>
      </c>
      <c r="F112" s="4">
        <v>64.099999999999994</v>
      </c>
      <c r="G112" s="4">
        <v>49.4</v>
      </c>
      <c r="H112" s="6" t="s">
        <v>135</v>
      </c>
      <c r="I112" s="4">
        <v>10</v>
      </c>
      <c r="J112" s="4">
        <v>50</v>
      </c>
      <c r="K112" s="4">
        <f t="shared" si="79"/>
        <v>2949.9999999999959</v>
      </c>
      <c r="M112">
        <f t="shared" ref="M112:M116" si="82">I112*J112*E112</f>
        <v>29100</v>
      </c>
    </row>
    <row r="113" spans="1:13">
      <c r="A113" s="4">
        <v>11</v>
      </c>
      <c r="B113" s="5">
        <v>45209</v>
      </c>
      <c r="C113" s="5" t="s">
        <v>118</v>
      </c>
      <c r="D113" s="6" t="s">
        <v>110</v>
      </c>
      <c r="E113" s="4">
        <v>31.8</v>
      </c>
      <c r="F113" s="4">
        <v>34.700000000000003</v>
      </c>
      <c r="G113" s="4">
        <v>28.2</v>
      </c>
      <c r="H113" s="6" t="s">
        <v>137</v>
      </c>
      <c r="I113" s="4">
        <v>10</v>
      </c>
      <c r="J113" s="4">
        <v>700</v>
      </c>
      <c r="K113" s="4">
        <f t="shared" si="79"/>
        <v>20300.000000000015</v>
      </c>
      <c r="M113">
        <f t="shared" si="82"/>
        <v>222600</v>
      </c>
    </row>
    <row r="114" spans="1:13">
      <c r="A114" s="4">
        <v>12</v>
      </c>
      <c r="B114" s="5">
        <v>45209</v>
      </c>
      <c r="C114" s="5" t="s">
        <v>226</v>
      </c>
      <c r="D114" s="6" t="s">
        <v>79</v>
      </c>
      <c r="E114" s="4">
        <v>163.1</v>
      </c>
      <c r="F114" s="4">
        <v>173.1</v>
      </c>
      <c r="G114" s="4">
        <v>138.1</v>
      </c>
      <c r="H114" s="6" t="s">
        <v>138</v>
      </c>
      <c r="I114" s="4">
        <v>10</v>
      </c>
      <c r="J114" s="4">
        <v>100</v>
      </c>
      <c r="K114" s="4">
        <f t="shared" si="79"/>
        <v>10000</v>
      </c>
      <c r="M114">
        <f t="shared" si="82"/>
        <v>163100</v>
      </c>
    </row>
    <row r="115" spans="1:13">
      <c r="A115" s="4">
        <v>13</v>
      </c>
      <c r="B115" s="5">
        <v>45210</v>
      </c>
      <c r="C115" s="5" t="s">
        <v>227</v>
      </c>
      <c r="D115" s="6" t="s">
        <v>41</v>
      </c>
      <c r="E115" s="4">
        <v>32.1</v>
      </c>
      <c r="F115" s="4">
        <v>33.799999999999997</v>
      </c>
      <c r="G115" s="4">
        <v>27.2</v>
      </c>
      <c r="H115" s="6" t="s">
        <v>136</v>
      </c>
      <c r="I115" s="4">
        <v>10</v>
      </c>
      <c r="J115" s="4">
        <v>50</v>
      </c>
      <c r="K115" s="4">
        <f t="shared" ref="K115:K116" si="83">I115*J115*(F115-E115)</f>
        <v>849.99999999999784</v>
      </c>
      <c r="M115">
        <f t="shared" si="82"/>
        <v>16050</v>
      </c>
    </row>
    <row r="116" spans="1:13">
      <c r="A116" s="4">
        <v>14</v>
      </c>
      <c r="B116" s="5">
        <v>45211</v>
      </c>
      <c r="C116" s="5" t="s">
        <v>179</v>
      </c>
      <c r="D116" s="6" t="s">
        <v>41</v>
      </c>
      <c r="E116" s="4">
        <v>35.299999999999997</v>
      </c>
      <c r="F116" s="4">
        <v>38.9</v>
      </c>
      <c r="G116" s="4">
        <v>30</v>
      </c>
      <c r="H116" s="6" t="s">
        <v>135</v>
      </c>
      <c r="I116" s="4">
        <v>10</v>
      </c>
      <c r="J116" s="4">
        <v>50</v>
      </c>
      <c r="K116" s="4">
        <f t="shared" si="83"/>
        <v>1800.0000000000007</v>
      </c>
      <c r="M116">
        <f t="shared" si="82"/>
        <v>17650</v>
      </c>
    </row>
    <row r="117" spans="1:13">
      <c r="A117" s="4">
        <v>15</v>
      </c>
      <c r="B117" s="5">
        <v>45212</v>
      </c>
      <c r="C117" s="5" t="s">
        <v>171</v>
      </c>
      <c r="D117" s="6" t="s">
        <v>41</v>
      </c>
      <c r="E117" s="4">
        <v>91.6</v>
      </c>
      <c r="F117" s="4">
        <v>100.8</v>
      </c>
      <c r="G117" s="4">
        <v>77.8</v>
      </c>
      <c r="H117" s="6" t="s">
        <v>135</v>
      </c>
      <c r="I117" s="4">
        <v>10</v>
      </c>
      <c r="J117" s="4">
        <v>50</v>
      </c>
      <c r="K117" s="4">
        <f t="shared" ref="K117:K122" si="84">I117*J117*(F117-E117)</f>
        <v>4600.0000000000018</v>
      </c>
      <c r="M117">
        <f t="shared" ref="M117:M122" si="85">I117*J117*E117</f>
        <v>45800</v>
      </c>
    </row>
    <row r="118" spans="1:13">
      <c r="A118" s="4">
        <v>16</v>
      </c>
      <c r="B118" s="5">
        <v>45215</v>
      </c>
      <c r="C118" s="5" t="s">
        <v>229</v>
      </c>
      <c r="D118" s="6" t="s">
        <v>121</v>
      </c>
      <c r="E118" s="4">
        <v>10.3</v>
      </c>
      <c r="F118" s="4">
        <v>11.8</v>
      </c>
      <c r="G118" s="4">
        <v>6.7</v>
      </c>
      <c r="H118" s="8" t="s">
        <v>7</v>
      </c>
      <c r="I118" s="4">
        <v>10</v>
      </c>
      <c r="J118" s="4">
        <v>700</v>
      </c>
      <c r="K118" s="23">
        <f>I118*J118*(G118-E118)</f>
        <v>-25200.000000000004</v>
      </c>
      <c r="M118">
        <f t="shared" si="85"/>
        <v>72100</v>
      </c>
    </row>
    <row r="119" spans="1:13">
      <c r="A119" s="4">
        <v>17</v>
      </c>
      <c r="B119" s="5">
        <v>45215</v>
      </c>
      <c r="C119" s="5" t="s">
        <v>228</v>
      </c>
      <c r="D119" s="6" t="s">
        <v>41</v>
      </c>
      <c r="E119" s="4">
        <v>72.7</v>
      </c>
      <c r="F119" s="4">
        <v>80</v>
      </c>
      <c r="G119" s="4">
        <v>61.7</v>
      </c>
      <c r="H119" s="6" t="s">
        <v>135</v>
      </c>
      <c r="I119" s="4">
        <v>10</v>
      </c>
      <c r="J119" s="4">
        <v>50</v>
      </c>
      <c r="K119" s="4">
        <f t="shared" si="84"/>
        <v>3649.9999999999986</v>
      </c>
      <c r="M119">
        <f t="shared" si="85"/>
        <v>36350</v>
      </c>
    </row>
    <row r="120" spans="1:13">
      <c r="A120" s="4">
        <v>18</v>
      </c>
      <c r="B120" s="5">
        <v>45215</v>
      </c>
      <c r="C120" s="5" t="s">
        <v>230</v>
      </c>
      <c r="D120" s="6" t="s">
        <v>134</v>
      </c>
      <c r="E120" s="4">
        <v>149.9</v>
      </c>
      <c r="F120" s="4">
        <v>157.4</v>
      </c>
      <c r="G120" s="4">
        <v>127.4</v>
      </c>
      <c r="H120" s="6" t="s">
        <v>136</v>
      </c>
      <c r="I120" s="4">
        <v>10</v>
      </c>
      <c r="J120" s="4">
        <v>50</v>
      </c>
      <c r="K120" s="4">
        <f t="shared" si="84"/>
        <v>3750</v>
      </c>
      <c r="M120">
        <f t="shared" si="85"/>
        <v>74950</v>
      </c>
    </row>
    <row r="121" spans="1:13">
      <c r="A121" s="4">
        <v>19</v>
      </c>
      <c r="B121" s="5">
        <v>45216</v>
      </c>
      <c r="C121" s="5" t="s">
        <v>179</v>
      </c>
      <c r="D121" s="6" t="s">
        <v>41</v>
      </c>
      <c r="E121" s="4">
        <v>48.8</v>
      </c>
      <c r="F121" s="4">
        <v>53.7</v>
      </c>
      <c r="G121" s="4">
        <v>41.4</v>
      </c>
      <c r="H121" s="6" t="s">
        <v>135</v>
      </c>
      <c r="I121" s="4">
        <v>10</v>
      </c>
      <c r="J121" s="4">
        <v>50</v>
      </c>
      <c r="K121" s="4">
        <f t="shared" si="84"/>
        <v>2450.0000000000027</v>
      </c>
      <c r="M121">
        <f t="shared" si="85"/>
        <v>24400</v>
      </c>
    </row>
    <row r="122" spans="1:13">
      <c r="A122" s="4">
        <v>20</v>
      </c>
      <c r="B122" s="5">
        <v>45216</v>
      </c>
      <c r="C122" s="5" t="s">
        <v>231</v>
      </c>
      <c r="D122" s="6" t="s">
        <v>232</v>
      </c>
      <c r="E122" s="4">
        <v>3.1</v>
      </c>
      <c r="F122" s="4">
        <v>3.7</v>
      </c>
      <c r="G122" s="4">
        <v>2.4</v>
      </c>
      <c r="H122" s="6" t="s">
        <v>137</v>
      </c>
      <c r="I122" s="4">
        <v>10</v>
      </c>
      <c r="J122" s="4">
        <v>3600</v>
      </c>
      <c r="K122" s="4">
        <f t="shared" si="84"/>
        <v>21600.000000000004</v>
      </c>
      <c r="M122">
        <f t="shared" si="85"/>
        <v>111600</v>
      </c>
    </row>
    <row r="123" spans="1:13">
      <c r="A123" s="4">
        <v>21</v>
      </c>
      <c r="B123" s="5">
        <v>45217</v>
      </c>
      <c r="C123" s="5" t="s">
        <v>166</v>
      </c>
      <c r="D123" s="6" t="s">
        <v>41</v>
      </c>
      <c r="E123" s="4">
        <v>41.2</v>
      </c>
      <c r="F123" s="4">
        <v>45.4</v>
      </c>
      <c r="G123" s="4">
        <v>35</v>
      </c>
      <c r="H123" s="6" t="s">
        <v>135</v>
      </c>
      <c r="I123" s="4">
        <v>10</v>
      </c>
      <c r="J123" s="4">
        <v>50</v>
      </c>
      <c r="K123" s="4">
        <f t="shared" ref="K123" si="86">I123*J123*(F123-E123)</f>
        <v>2099.9999999999977</v>
      </c>
      <c r="M123">
        <f t="shared" ref="M123:M125" si="87">I123*J123*E123</f>
        <v>20600</v>
      </c>
    </row>
    <row r="124" spans="1:13">
      <c r="A124" s="4">
        <v>22</v>
      </c>
      <c r="B124" s="5">
        <v>45217</v>
      </c>
      <c r="C124" s="5" t="s">
        <v>233</v>
      </c>
      <c r="D124" s="6" t="s">
        <v>112</v>
      </c>
      <c r="E124" s="4">
        <v>15.1</v>
      </c>
      <c r="F124" s="4">
        <v>18.2</v>
      </c>
      <c r="G124" s="4">
        <v>11.2</v>
      </c>
      <c r="H124" s="6" t="s">
        <v>137</v>
      </c>
      <c r="I124" s="4">
        <v>10</v>
      </c>
      <c r="J124" s="4">
        <v>650</v>
      </c>
      <c r="K124" s="4">
        <f t="shared" ref="K124:K128" si="88">I124*J124*(F124-E124)</f>
        <v>20149.999999999996</v>
      </c>
      <c r="M124">
        <f t="shared" si="87"/>
        <v>98150</v>
      </c>
    </row>
    <row r="125" spans="1:13">
      <c r="A125" s="4">
        <v>23</v>
      </c>
      <c r="B125" s="5">
        <v>45217</v>
      </c>
      <c r="C125" s="5" t="s">
        <v>234</v>
      </c>
      <c r="D125" s="6" t="s">
        <v>108</v>
      </c>
      <c r="E125" s="4">
        <v>9.1999999999999993</v>
      </c>
      <c r="F125" s="4">
        <v>12.1</v>
      </c>
      <c r="G125" s="4">
        <v>5.6</v>
      </c>
      <c r="H125" s="6" t="s">
        <v>137</v>
      </c>
      <c r="I125" s="4">
        <v>10</v>
      </c>
      <c r="J125" s="4">
        <v>700</v>
      </c>
      <c r="K125" s="4">
        <f t="shared" si="88"/>
        <v>20300.000000000004</v>
      </c>
      <c r="M125">
        <f t="shared" si="87"/>
        <v>64399.999999999993</v>
      </c>
    </row>
    <row r="126" spans="1:13">
      <c r="A126" s="4">
        <v>24</v>
      </c>
      <c r="B126" s="5">
        <v>45218</v>
      </c>
      <c r="C126" s="5" t="s">
        <v>156</v>
      </c>
      <c r="D126" s="6" t="s">
        <v>41</v>
      </c>
      <c r="E126" s="4">
        <v>93.2</v>
      </c>
      <c r="F126" s="4">
        <v>102.6</v>
      </c>
      <c r="G126" s="4">
        <v>79.2</v>
      </c>
      <c r="H126" s="6" t="s">
        <v>135</v>
      </c>
      <c r="I126" s="4">
        <v>10</v>
      </c>
      <c r="J126" s="4">
        <v>50</v>
      </c>
      <c r="K126" s="4">
        <f t="shared" si="88"/>
        <v>4699.9999999999955</v>
      </c>
      <c r="M126">
        <f t="shared" ref="M126:M128" si="89">I126*J126*E126</f>
        <v>46600</v>
      </c>
    </row>
    <row r="127" spans="1:13">
      <c r="A127" s="4">
        <v>25</v>
      </c>
      <c r="B127" s="5">
        <v>45218</v>
      </c>
      <c r="C127" s="5" t="s">
        <v>126</v>
      </c>
      <c r="D127" s="6" t="s">
        <v>113</v>
      </c>
      <c r="E127" s="4">
        <v>11</v>
      </c>
      <c r="F127" s="4">
        <v>12.2</v>
      </c>
      <c r="G127" s="4">
        <v>7.9</v>
      </c>
      <c r="H127" s="6" t="s">
        <v>138</v>
      </c>
      <c r="I127" s="4">
        <v>10</v>
      </c>
      <c r="J127" s="4">
        <v>800</v>
      </c>
      <c r="K127" s="4">
        <f t="shared" si="88"/>
        <v>9599.9999999999945</v>
      </c>
      <c r="M127">
        <f t="shared" si="89"/>
        <v>88000</v>
      </c>
    </row>
    <row r="128" spans="1:13">
      <c r="A128" s="4">
        <v>26</v>
      </c>
      <c r="B128" s="5">
        <v>45218</v>
      </c>
      <c r="C128" s="5" t="s">
        <v>131</v>
      </c>
      <c r="D128" s="6" t="s">
        <v>122</v>
      </c>
      <c r="E128" s="4">
        <v>13.8</v>
      </c>
      <c r="F128" s="4">
        <v>15.8</v>
      </c>
      <c r="G128" s="4">
        <v>8.8000000000000007</v>
      </c>
      <c r="H128" s="6" t="s">
        <v>138</v>
      </c>
      <c r="I128" s="4">
        <v>10</v>
      </c>
      <c r="J128" s="4">
        <v>500</v>
      </c>
      <c r="K128" s="4">
        <f t="shared" si="88"/>
        <v>10000</v>
      </c>
      <c r="M128">
        <f t="shared" si="89"/>
        <v>69000</v>
      </c>
    </row>
    <row r="129" spans="1:14">
      <c r="A129" s="4">
        <v>27</v>
      </c>
      <c r="B129" s="5">
        <v>45219</v>
      </c>
      <c r="C129" s="5" t="s">
        <v>156</v>
      </c>
      <c r="D129" s="6" t="s">
        <v>41</v>
      </c>
      <c r="E129" s="4">
        <v>83.1</v>
      </c>
      <c r="F129" s="4">
        <v>87.3</v>
      </c>
      <c r="G129" s="4">
        <v>70.599999999999994</v>
      </c>
      <c r="H129" s="8" t="s">
        <v>7</v>
      </c>
      <c r="I129" s="4">
        <v>10</v>
      </c>
      <c r="J129" s="4">
        <v>50</v>
      </c>
      <c r="K129" s="23">
        <f>I129*J129*(G129-E129)</f>
        <v>-6250</v>
      </c>
      <c r="M129">
        <f t="shared" ref="M129:M131" si="90">I129*J129*E129</f>
        <v>41550</v>
      </c>
    </row>
    <row r="130" spans="1:14">
      <c r="A130" s="4">
        <v>28</v>
      </c>
      <c r="B130" s="5">
        <v>45219</v>
      </c>
      <c r="C130" s="5" t="s">
        <v>236</v>
      </c>
      <c r="D130" s="6" t="s">
        <v>237</v>
      </c>
      <c r="E130" s="4">
        <v>250</v>
      </c>
      <c r="F130" s="4">
        <v>300</v>
      </c>
      <c r="G130" s="4">
        <v>187.5</v>
      </c>
      <c r="H130" s="6" t="s">
        <v>137</v>
      </c>
      <c r="I130" s="4">
        <v>10</v>
      </c>
      <c r="J130" s="4">
        <v>40</v>
      </c>
      <c r="K130" s="4">
        <f>I130*J130*(F130-E130)</f>
        <v>20000</v>
      </c>
      <c r="M130">
        <f t="shared" si="90"/>
        <v>100000</v>
      </c>
    </row>
    <row r="131" spans="1:14">
      <c r="A131" s="4">
        <v>29</v>
      </c>
      <c r="B131" s="5">
        <v>45219</v>
      </c>
      <c r="C131" s="5" t="s">
        <v>235</v>
      </c>
      <c r="D131" s="6" t="s">
        <v>117</v>
      </c>
      <c r="E131" s="4">
        <v>15.3</v>
      </c>
      <c r="F131" s="4">
        <v>20.3</v>
      </c>
      <c r="G131" s="4">
        <v>9</v>
      </c>
      <c r="H131" s="6" t="s">
        <v>137</v>
      </c>
      <c r="I131" s="4">
        <v>10</v>
      </c>
      <c r="J131" s="4">
        <v>400</v>
      </c>
      <c r="K131" s="4">
        <f t="shared" ref="K131" si="91">I131*J131*(F131-E131)</f>
        <v>20000</v>
      </c>
      <c r="M131">
        <f t="shared" si="90"/>
        <v>61200</v>
      </c>
    </row>
    <row r="132" spans="1:14">
      <c r="A132" s="4">
        <v>30</v>
      </c>
      <c r="B132" s="5">
        <v>45222</v>
      </c>
      <c r="C132" s="5" t="s">
        <v>151</v>
      </c>
      <c r="D132" s="6" t="s">
        <v>41</v>
      </c>
      <c r="E132" s="4">
        <v>70.7</v>
      </c>
      <c r="F132" s="4">
        <v>74.3</v>
      </c>
      <c r="G132" s="4">
        <v>60</v>
      </c>
      <c r="H132" s="8" t="s">
        <v>7</v>
      </c>
      <c r="I132" s="4">
        <v>10</v>
      </c>
      <c r="J132" s="4">
        <v>50</v>
      </c>
      <c r="K132" s="23">
        <f>I132*J132*(G132-E132)</f>
        <v>-5350.0000000000018</v>
      </c>
      <c r="M132">
        <f t="shared" ref="M132:M134" si="92">I132*J132*E132</f>
        <v>35350</v>
      </c>
    </row>
    <row r="133" spans="1:14">
      <c r="A133" s="4">
        <v>31</v>
      </c>
      <c r="B133" s="5">
        <v>45224</v>
      </c>
      <c r="C133" s="5" t="s">
        <v>238</v>
      </c>
      <c r="D133" s="6" t="s">
        <v>41</v>
      </c>
      <c r="E133" s="4">
        <v>55.3</v>
      </c>
      <c r="F133" s="4">
        <v>60.9</v>
      </c>
      <c r="G133" s="4">
        <v>47</v>
      </c>
      <c r="H133" s="6" t="s">
        <v>135</v>
      </c>
      <c r="I133" s="4">
        <v>10</v>
      </c>
      <c r="J133" s="4">
        <v>50</v>
      </c>
      <c r="K133" s="4">
        <f t="shared" ref="K133" si="93">I133*J133*(F133-E133)</f>
        <v>2800.0000000000009</v>
      </c>
      <c r="M133">
        <f t="shared" si="92"/>
        <v>27650</v>
      </c>
    </row>
    <row r="134" spans="1:14">
      <c r="A134" s="4">
        <v>32</v>
      </c>
      <c r="B134" s="5">
        <v>45225</v>
      </c>
      <c r="C134" s="5" t="s">
        <v>239</v>
      </c>
      <c r="D134" s="6" t="s">
        <v>41</v>
      </c>
      <c r="E134" s="4">
        <v>37.9</v>
      </c>
      <c r="F134" s="4">
        <v>41.7</v>
      </c>
      <c r="G134" s="4">
        <v>32.200000000000003</v>
      </c>
      <c r="H134" s="6" t="s">
        <v>135</v>
      </c>
      <c r="I134" s="4">
        <v>10</v>
      </c>
      <c r="J134" s="4">
        <v>50</v>
      </c>
      <c r="K134" s="4">
        <f t="shared" ref="K134" si="94">I134*J134*(F134-E134)</f>
        <v>1900.000000000002</v>
      </c>
      <c r="M134">
        <f t="shared" si="92"/>
        <v>18950</v>
      </c>
    </row>
    <row r="135" spans="1:14" ht="16.5" customHeight="1">
      <c r="A135" s="4"/>
      <c r="B135" s="5"/>
      <c r="C135" s="5"/>
      <c r="D135" s="6"/>
      <c r="E135" s="4"/>
      <c r="F135" s="4"/>
      <c r="G135" s="4"/>
      <c r="H135" s="6"/>
      <c r="I135" s="4"/>
      <c r="J135" s="4"/>
      <c r="K135" s="4"/>
      <c r="N135"/>
    </row>
    <row r="136" spans="1:14" ht="16.5" customHeight="1">
      <c r="A136" s="1"/>
      <c r="D136" s="26" t="s">
        <v>130</v>
      </c>
      <c r="F136" s="56" t="s">
        <v>220</v>
      </c>
      <c r="G136" s="57"/>
      <c r="H136" s="58"/>
      <c r="I136" s="20"/>
      <c r="J136" s="20"/>
      <c r="K136" s="22">
        <f>SUM(K103:K135)</f>
        <v>174625</v>
      </c>
    </row>
    <row r="137" spans="1:14" ht="16.5" customHeight="1">
      <c r="A137" s="11"/>
      <c r="B137" s="25"/>
      <c r="C137" s="25"/>
      <c r="D137" s="26"/>
      <c r="E137" s="11"/>
      <c r="F137" s="11"/>
      <c r="G137" s="11"/>
      <c r="H137" s="26"/>
      <c r="I137" s="11"/>
      <c r="J137" s="11"/>
      <c r="K137" s="11"/>
    </row>
    <row r="138" spans="1:14">
      <c r="A138" s="2" t="s">
        <v>0</v>
      </c>
      <c r="B138" s="2" t="s">
        <v>12</v>
      </c>
      <c r="C138" s="2" t="s">
        <v>6</v>
      </c>
      <c r="D138" s="3" t="s">
        <v>2</v>
      </c>
      <c r="E138" s="2" t="s">
        <v>1</v>
      </c>
      <c r="F138" s="2" t="s">
        <v>124</v>
      </c>
      <c r="G138" s="2" t="s">
        <v>123</v>
      </c>
      <c r="H138" s="2" t="s">
        <v>4</v>
      </c>
      <c r="I138" s="2" t="s">
        <v>15</v>
      </c>
      <c r="J138" s="2" t="s">
        <v>5</v>
      </c>
      <c r="K138" s="2" t="s">
        <v>132</v>
      </c>
      <c r="M138" s="24" t="s">
        <v>133</v>
      </c>
    </row>
    <row r="139" spans="1:14">
      <c r="A139" s="4">
        <v>1</v>
      </c>
      <c r="B139" s="5">
        <v>45231</v>
      </c>
      <c r="C139" s="5" t="s">
        <v>242</v>
      </c>
      <c r="D139" s="6" t="s">
        <v>41</v>
      </c>
      <c r="E139" s="4">
        <v>88.6</v>
      </c>
      <c r="F139" s="4">
        <v>97.5</v>
      </c>
      <c r="G139" s="4">
        <v>75.3</v>
      </c>
      <c r="H139" s="6" t="s">
        <v>135</v>
      </c>
      <c r="I139" s="4">
        <v>10</v>
      </c>
      <c r="J139" s="4">
        <v>50</v>
      </c>
      <c r="K139" s="4">
        <f t="shared" ref="K139" si="95">I139*J139*(F139-E139)</f>
        <v>4450.0000000000027</v>
      </c>
      <c r="M139">
        <f>I139*J139*E139</f>
        <v>44300</v>
      </c>
    </row>
    <row r="140" spans="1:14">
      <c r="A140" s="4">
        <v>2</v>
      </c>
      <c r="B140" s="5">
        <v>45231</v>
      </c>
      <c r="C140" s="5" t="s">
        <v>241</v>
      </c>
      <c r="D140" s="6" t="s">
        <v>127</v>
      </c>
      <c r="E140" s="4">
        <v>7.7</v>
      </c>
      <c r="F140" s="4">
        <v>9</v>
      </c>
      <c r="G140" s="4">
        <v>6.1</v>
      </c>
      <c r="H140" s="6" t="s">
        <v>137</v>
      </c>
      <c r="I140" s="4">
        <v>10</v>
      </c>
      <c r="J140" s="4">
        <v>1600</v>
      </c>
      <c r="K140" s="4">
        <f>I140*J140*(F140-E140)</f>
        <v>20799.999999999996</v>
      </c>
      <c r="M140">
        <f t="shared" ref="M140:M159" si="96">I140*J140*E140</f>
        <v>123200</v>
      </c>
    </row>
    <row r="141" spans="1:14">
      <c r="A141" s="4">
        <v>3</v>
      </c>
      <c r="B141" s="5">
        <v>45231</v>
      </c>
      <c r="C141" s="5" t="s">
        <v>243</v>
      </c>
      <c r="D141" s="6" t="s">
        <v>78</v>
      </c>
      <c r="E141" s="4">
        <v>6.3</v>
      </c>
      <c r="F141" s="4">
        <v>6.9</v>
      </c>
      <c r="G141" s="4">
        <v>4.9000000000000004</v>
      </c>
      <c r="H141" s="6" t="s">
        <v>137</v>
      </c>
      <c r="I141" s="4">
        <v>10</v>
      </c>
      <c r="J141" s="4">
        <v>1600</v>
      </c>
      <c r="K141" s="4">
        <f>I141*J141*(F141-E141)</f>
        <v>9600.0000000000091</v>
      </c>
      <c r="M141">
        <f t="shared" si="96"/>
        <v>100800</v>
      </c>
    </row>
    <row r="142" spans="1:14" ht="16.5" customHeight="1">
      <c r="A142" s="4">
        <v>4</v>
      </c>
      <c r="B142" s="5">
        <v>45232</v>
      </c>
      <c r="C142" s="5" t="s">
        <v>244</v>
      </c>
      <c r="D142" s="6" t="s">
        <v>41</v>
      </c>
      <c r="E142" s="4">
        <v>67.400000000000006</v>
      </c>
      <c r="F142" s="4">
        <v>74.2</v>
      </c>
      <c r="G142" s="4">
        <v>57.2</v>
      </c>
      <c r="H142" s="6" t="s">
        <v>135</v>
      </c>
      <c r="I142" s="4">
        <v>10</v>
      </c>
      <c r="J142" s="4">
        <v>50</v>
      </c>
      <c r="K142" s="4">
        <f t="shared" ref="K142" si="97">I142*J142*(F142-E142)</f>
        <v>3399.9999999999986</v>
      </c>
      <c r="M142">
        <f t="shared" si="96"/>
        <v>33700</v>
      </c>
      <c r="N142"/>
    </row>
    <row r="143" spans="1:14" ht="16.5" customHeight="1">
      <c r="A143" s="4">
        <v>5</v>
      </c>
      <c r="B143" s="5">
        <v>45232</v>
      </c>
      <c r="C143" s="5" t="s">
        <v>245</v>
      </c>
      <c r="D143" s="6" t="s">
        <v>110</v>
      </c>
      <c r="E143" s="4">
        <v>29.7</v>
      </c>
      <c r="F143" s="4">
        <v>32.6</v>
      </c>
      <c r="G143" s="4">
        <v>22.5</v>
      </c>
      <c r="H143" s="8" t="s">
        <v>7</v>
      </c>
      <c r="I143" s="4">
        <v>10</v>
      </c>
      <c r="J143" s="4">
        <v>350</v>
      </c>
      <c r="K143" s="23">
        <f>I143*J143*(G143-E143)</f>
        <v>-25199.999999999996</v>
      </c>
      <c r="M143">
        <f t="shared" si="96"/>
        <v>103950</v>
      </c>
      <c r="N143"/>
    </row>
    <row r="144" spans="1:14" ht="16.5" customHeight="1">
      <c r="A144" s="4">
        <v>6</v>
      </c>
      <c r="B144" s="5">
        <v>45233</v>
      </c>
      <c r="C144" s="5" t="s">
        <v>246</v>
      </c>
      <c r="D144" s="6" t="s">
        <v>41</v>
      </c>
      <c r="E144" s="4">
        <v>100</v>
      </c>
      <c r="F144" s="4">
        <v>110</v>
      </c>
      <c r="G144" s="4">
        <v>85</v>
      </c>
      <c r="H144" s="6" t="s">
        <v>135</v>
      </c>
      <c r="I144" s="4">
        <v>10</v>
      </c>
      <c r="J144" s="4">
        <v>50</v>
      </c>
      <c r="K144" s="4">
        <f t="shared" ref="K144:K145" si="98">I144*J144*(F144-E144)</f>
        <v>5000</v>
      </c>
      <c r="M144">
        <f t="shared" si="96"/>
        <v>50000</v>
      </c>
      <c r="N144"/>
    </row>
    <row r="145" spans="1:14" ht="16.5" customHeight="1">
      <c r="A145" s="4">
        <v>7</v>
      </c>
      <c r="B145" s="5">
        <v>45236</v>
      </c>
      <c r="C145" s="5" t="s">
        <v>143</v>
      </c>
      <c r="D145" s="6" t="s">
        <v>41</v>
      </c>
      <c r="E145" s="4">
        <v>97.7</v>
      </c>
      <c r="F145" s="4">
        <v>102.6</v>
      </c>
      <c r="G145" s="4">
        <v>85</v>
      </c>
      <c r="H145" s="6" t="s">
        <v>136</v>
      </c>
      <c r="I145" s="4">
        <v>10</v>
      </c>
      <c r="J145" s="4">
        <v>50</v>
      </c>
      <c r="K145" s="4">
        <f t="shared" si="98"/>
        <v>2449.9999999999959</v>
      </c>
      <c r="M145">
        <f t="shared" si="96"/>
        <v>48850</v>
      </c>
      <c r="N145"/>
    </row>
    <row r="146" spans="1:14" ht="16.5" customHeight="1">
      <c r="A146" s="4">
        <v>8</v>
      </c>
      <c r="B146" s="5">
        <v>45237</v>
      </c>
      <c r="C146" s="5" t="s">
        <v>147</v>
      </c>
      <c r="D146" s="6" t="s">
        <v>41</v>
      </c>
      <c r="E146" s="4">
        <v>24</v>
      </c>
      <c r="F146" s="4">
        <v>26.4</v>
      </c>
      <c r="G146" s="4">
        <v>20.399999999999999</v>
      </c>
      <c r="H146" s="6" t="s">
        <v>135</v>
      </c>
      <c r="I146" s="4">
        <v>10</v>
      </c>
      <c r="J146" s="4">
        <v>50</v>
      </c>
      <c r="K146" s="4">
        <f t="shared" ref="K146" si="99">I146*J146*(F146-E146)</f>
        <v>1199.9999999999993</v>
      </c>
      <c r="M146">
        <f t="shared" si="96"/>
        <v>12000</v>
      </c>
      <c r="N146"/>
    </row>
    <row r="147" spans="1:14" ht="16.5" customHeight="1">
      <c r="A147" s="4">
        <v>9</v>
      </c>
      <c r="B147" s="5">
        <v>45238</v>
      </c>
      <c r="C147" s="5" t="s">
        <v>247</v>
      </c>
      <c r="D147" s="6" t="s">
        <v>41</v>
      </c>
      <c r="E147" s="4">
        <v>16</v>
      </c>
      <c r="F147" s="4">
        <v>17.600000000000001</v>
      </c>
      <c r="G147" s="4">
        <v>13.6</v>
      </c>
      <c r="H147" s="6" t="s">
        <v>135</v>
      </c>
      <c r="I147" s="4">
        <v>10</v>
      </c>
      <c r="J147" s="4">
        <v>50</v>
      </c>
      <c r="K147" s="4">
        <f t="shared" ref="K147:K148" si="100">I147*J147*(F147-E147)</f>
        <v>800.00000000000068</v>
      </c>
      <c r="M147">
        <f t="shared" si="96"/>
        <v>8000</v>
      </c>
      <c r="N147"/>
    </row>
    <row r="148" spans="1:14" ht="16.5" customHeight="1">
      <c r="A148" s="4">
        <v>10</v>
      </c>
      <c r="B148" s="5">
        <v>45239</v>
      </c>
      <c r="C148" s="5" t="s">
        <v>248</v>
      </c>
      <c r="D148" s="6" t="s">
        <v>41</v>
      </c>
      <c r="E148" s="4">
        <v>3.1</v>
      </c>
      <c r="F148" s="4">
        <v>3.5</v>
      </c>
      <c r="G148" s="4">
        <v>2.6</v>
      </c>
      <c r="H148" s="6" t="s">
        <v>135</v>
      </c>
      <c r="I148" s="4">
        <v>10</v>
      </c>
      <c r="J148" s="4">
        <v>50</v>
      </c>
      <c r="K148" s="4">
        <f t="shared" si="100"/>
        <v>199.99999999999994</v>
      </c>
      <c r="M148">
        <f t="shared" si="96"/>
        <v>1550</v>
      </c>
      <c r="N148"/>
    </row>
    <row r="149" spans="1:14" ht="16.5" customHeight="1">
      <c r="A149" s="4">
        <v>11</v>
      </c>
      <c r="B149" s="5">
        <v>45240</v>
      </c>
      <c r="C149" s="5" t="s">
        <v>249</v>
      </c>
      <c r="D149" s="6" t="s">
        <v>41</v>
      </c>
      <c r="E149" s="4">
        <v>88.2</v>
      </c>
      <c r="F149" s="4">
        <v>92.7</v>
      </c>
      <c r="G149" s="4">
        <v>74.900000000000006</v>
      </c>
      <c r="H149" s="6" t="s">
        <v>136</v>
      </c>
      <c r="I149" s="4">
        <v>10</v>
      </c>
      <c r="J149" s="4">
        <v>50</v>
      </c>
      <c r="K149" s="4">
        <f t="shared" ref="K149:K150" si="101">I149*J149*(F149-E149)</f>
        <v>2250</v>
      </c>
      <c r="M149">
        <f t="shared" si="96"/>
        <v>44100</v>
      </c>
      <c r="N149"/>
    </row>
    <row r="150" spans="1:14" ht="16.5" customHeight="1">
      <c r="A150" s="4">
        <v>12</v>
      </c>
      <c r="B150" s="5">
        <v>45243</v>
      </c>
      <c r="C150" s="5" t="s">
        <v>248</v>
      </c>
      <c r="D150" s="6" t="s">
        <v>41</v>
      </c>
      <c r="E150" s="4">
        <v>31.1</v>
      </c>
      <c r="F150" s="4">
        <v>34.299999999999997</v>
      </c>
      <c r="G150" s="4">
        <v>26.4</v>
      </c>
      <c r="H150" s="6" t="s">
        <v>135</v>
      </c>
      <c r="I150" s="4">
        <v>10</v>
      </c>
      <c r="J150" s="4">
        <v>50</v>
      </c>
      <c r="K150" s="4">
        <f t="shared" si="101"/>
        <v>1599.999999999998</v>
      </c>
      <c r="M150">
        <f t="shared" si="96"/>
        <v>15550</v>
      </c>
      <c r="N150"/>
    </row>
    <row r="151" spans="1:14" ht="16.5" customHeight="1">
      <c r="A151" s="4">
        <v>13</v>
      </c>
      <c r="B151" s="5">
        <v>45245</v>
      </c>
      <c r="C151" s="5" t="s">
        <v>250</v>
      </c>
      <c r="D151" s="6" t="s">
        <v>41</v>
      </c>
      <c r="E151" s="4">
        <v>61.2</v>
      </c>
      <c r="F151" s="4">
        <v>64.3</v>
      </c>
      <c r="G151" s="4">
        <v>52</v>
      </c>
      <c r="H151" s="6" t="s">
        <v>136</v>
      </c>
      <c r="I151" s="4">
        <v>10</v>
      </c>
      <c r="J151" s="4">
        <v>50</v>
      </c>
      <c r="K151" s="4">
        <f t="shared" ref="K151:K153" si="102">I151*J151*(F151-E151)</f>
        <v>1549.9999999999973</v>
      </c>
      <c r="M151">
        <f t="shared" si="96"/>
        <v>30600</v>
      </c>
      <c r="N151"/>
    </row>
    <row r="152" spans="1:14" ht="16.5" customHeight="1">
      <c r="A152" s="4">
        <v>14</v>
      </c>
      <c r="B152" s="5">
        <v>45246</v>
      </c>
      <c r="C152" s="5" t="s">
        <v>251</v>
      </c>
      <c r="D152" s="6" t="s">
        <v>41</v>
      </c>
      <c r="E152" s="4">
        <v>3.9</v>
      </c>
      <c r="F152" s="4">
        <v>4.3</v>
      </c>
      <c r="G152" s="4">
        <v>3.3</v>
      </c>
      <c r="H152" s="6" t="s">
        <v>135</v>
      </c>
      <c r="I152" s="4">
        <v>10</v>
      </c>
      <c r="J152" s="4">
        <v>50</v>
      </c>
      <c r="K152" s="4">
        <f t="shared" si="102"/>
        <v>199.99999999999994</v>
      </c>
      <c r="M152">
        <f t="shared" si="96"/>
        <v>1950</v>
      </c>
      <c r="N152"/>
    </row>
    <row r="153" spans="1:14" ht="16.5" customHeight="1">
      <c r="A153" s="4">
        <v>15</v>
      </c>
      <c r="B153" s="5">
        <v>45247</v>
      </c>
      <c r="C153" s="5" t="s">
        <v>252</v>
      </c>
      <c r="D153" s="6" t="s">
        <v>41</v>
      </c>
      <c r="E153" s="4">
        <v>78.8</v>
      </c>
      <c r="F153" s="4">
        <v>86.7</v>
      </c>
      <c r="G153" s="4">
        <v>66.900000000000006</v>
      </c>
      <c r="H153" s="6" t="s">
        <v>135</v>
      </c>
      <c r="I153" s="4">
        <v>10</v>
      </c>
      <c r="J153" s="4">
        <v>50</v>
      </c>
      <c r="K153" s="4">
        <f t="shared" si="102"/>
        <v>3950.0000000000027</v>
      </c>
      <c r="M153">
        <f t="shared" si="96"/>
        <v>39400</v>
      </c>
      <c r="N153"/>
    </row>
    <row r="154" spans="1:14" ht="16.5" customHeight="1">
      <c r="A154" s="4">
        <v>16</v>
      </c>
      <c r="B154" s="5">
        <v>45252</v>
      </c>
      <c r="C154" s="5" t="s">
        <v>253</v>
      </c>
      <c r="D154" s="6" t="s">
        <v>41</v>
      </c>
      <c r="E154" s="4">
        <v>70.3</v>
      </c>
      <c r="F154" s="4">
        <v>73.900000000000006</v>
      </c>
      <c r="G154" s="4">
        <v>59.7</v>
      </c>
      <c r="H154" s="8" t="s">
        <v>7</v>
      </c>
      <c r="I154" s="4">
        <v>10</v>
      </c>
      <c r="J154" s="4">
        <v>50</v>
      </c>
      <c r="K154" s="23">
        <f>I154*J154*(G154-E154)</f>
        <v>-5299.9999999999973</v>
      </c>
      <c r="M154">
        <f t="shared" si="96"/>
        <v>35150</v>
      </c>
      <c r="N154"/>
    </row>
    <row r="155" spans="1:14" ht="16.5" customHeight="1">
      <c r="A155" s="4">
        <v>17</v>
      </c>
      <c r="B155" s="5">
        <v>45253</v>
      </c>
      <c r="C155" s="5" t="s">
        <v>253</v>
      </c>
      <c r="D155" s="6" t="s">
        <v>41</v>
      </c>
      <c r="E155" s="4">
        <v>59.2</v>
      </c>
      <c r="F155" s="4">
        <v>65.2</v>
      </c>
      <c r="G155" s="4">
        <v>50.3</v>
      </c>
      <c r="H155" s="6" t="s">
        <v>135</v>
      </c>
      <c r="I155" s="4">
        <v>10</v>
      </c>
      <c r="J155" s="4">
        <v>50</v>
      </c>
      <c r="K155" s="4">
        <f t="shared" ref="K155:K156" si="103">I155*J155*(F155-E155)</f>
        <v>3000</v>
      </c>
      <c r="M155">
        <f t="shared" si="96"/>
        <v>29600</v>
      </c>
      <c r="N155"/>
    </row>
    <row r="156" spans="1:14" ht="16.5" customHeight="1">
      <c r="A156" s="4">
        <v>18</v>
      </c>
      <c r="B156" s="5">
        <v>45258</v>
      </c>
      <c r="C156" s="5" t="s">
        <v>254</v>
      </c>
      <c r="D156" s="6" t="s">
        <v>41</v>
      </c>
      <c r="E156" s="4">
        <v>46</v>
      </c>
      <c r="F156" s="4">
        <v>48</v>
      </c>
      <c r="G156" s="4">
        <v>40</v>
      </c>
      <c r="H156" s="6" t="s">
        <v>136</v>
      </c>
      <c r="I156" s="4">
        <v>10</v>
      </c>
      <c r="J156" s="4">
        <v>50</v>
      </c>
      <c r="K156" s="4">
        <f t="shared" si="103"/>
        <v>1000</v>
      </c>
      <c r="M156">
        <f t="shared" si="96"/>
        <v>23000</v>
      </c>
      <c r="N156"/>
    </row>
    <row r="157" spans="1:14" ht="16.5" customHeight="1">
      <c r="A157" s="4">
        <v>19</v>
      </c>
      <c r="B157" s="5">
        <v>45259</v>
      </c>
      <c r="C157" s="5" t="s">
        <v>255</v>
      </c>
      <c r="D157" s="6" t="s">
        <v>41</v>
      </c>
      <c r="E157" s="4">
        <v>41.4</v>
      </c>
      <c r="F157" s="4">
        <v>45.6</v>
      </c>
      <c r="G157" s="4">
        <v>35.1</v>
      </c>
      <c r="H157" s="6" t="s">
        <v>135</v>
      </c>
      <c r="I157" s="4">
        <v>10</v>
      </c>
      <c r="J157" s="4">
        <v>50</v>
      </c>
      <c r="K157" s="4">
        <f t="shared" ref="K157:K158" si="104">I157*J157*(F157-E157)</f>
        <v>2100.0000000000014</v>
      </c>
      <c r="M157">
        <f t="shared" si="96"/>
        <v>20700</v>
      </c>
      <c r="N157"/>
    </row>
    <row r="158" spans="1:14" ht="16.5" customHeight="1">
      <c r="A158" s="4">
        <v>20</v>
      </c>
      <c r="B158" s="5">
        <v>45260</v>
      </c>
      <c r="C158" s="5" t="s">
        <v>257</v>
      </c>
      <c r="D158" s="6" t="s">
        <v>256</v>
      </c>
      <c r="E158" s="4">
        <v>17.100000000000001</v>
      </c>
      <c r="F158" s="4">
        <v>20.3</v>
      </c>
      <c r="G158" s="4">
        <v>9</v>
      </c>
      <c r="H158" s="6" t="s">
        <v>138</v>
      </c>
      <c r="I158" s="4">
        <v>10</v>
      </c>
      <c r="J158" s="4">
        <v>500</v>
      </c>
      <c r="K158" s="4">
        <f t="shared" si="104"/>
        <v>15999.999999999996</v>
      </c>
      <c r="M158">
        <f t="shared" si="96"/>
        <v>85500</v>
      </c>
      <c r="N158"/>
    </row>
    <row r="159" spans="1:14" ht="16.5" customHeight="1">
      <c r="A159" s="4">
        <v>21</v>
      </c>
      <c r="B159" s="5">
        <v>45260</v>
      </c>
      <c r="C159" s="5" t="s">
        <v>255</v>
      </c>
      <c r="D159" s="6" t="s">
        <v>41</v>
      </c>
      <c r="E159" s="4">
        <v>31</v>
      </c>
      <c r="F159" s="4">
        <v>34.1</v>
      </c>
      <c r="G159" s="4">
        <v>26.3</v>
      </c>
      <c r="H159" s="6" t="s">
        <v>135</v>
      </c>
      <c r="I159" s="4">
        <v>10</v>
      </c>
      <c r="J159" s="4">
        <v>50</v>
      </c>
      <c r="K159" s="4">
        <f t="shared" ref="K159" si="105">I159*J159*(F159-E159)</f>
        <v>1550.0000000000007</v>
      </c>
      <c r="M159">
        <f t="shared" si="96"/>
        <v>15500</v>
      </c>
      <c r="N159"/>
    </row>
    <row r="160" spans="1:14" ht="16.5" customHeight="1">
      <c r="A160" s="4"/>
      <c r="B160" s="5"/>
      <c r="C160" s="5"/>
      <c r="D160" s="6"/>
      <c r="E160" s="4"/>
      <c r="F160" s="4"/>
      <c r="G160" s="4"/>
      <c r="H160" s="6"/>
      <c r="I160" s="4"/>
      <c r="J160" s="4"/>
      <c r="K160" s="4"/>
    </row>
    <row r="161" spans="1:13" ht="16.5" customHeight="1">
      <c r="A161" s="1"/>
      <c r="D161" s="26" t="s">
        <v>130</v>
      </c>
      <c r="F161" s="56" t="s">
        <v>240</v>
      </c>
      <c r="G161" s="57"/>
      <c r="H161" s="58"/>
      <c r="I161" s="20"/>
      <c r="J161" s="20"/>
      <c r="K161" s="22">
        <f>SUM(K139:K160)</f>
        <v>50600</v>
      </c>
    </row>
    <row r="162" spans="1:13" ht="16.5" customHeight="1">
      <c r="A162" s="1"/>
      <c r="D162" s="26"/>
      <c r="F162" s="11"/>
      <c r="G162" s="11"/>
      <c r="H162" s="11"/>
      <c r="I162" s="11"/>
      <c r="J162" s="11"/>
      <c r="K162" s="27"/>
    </row>
    <row r="163" spans="1:13" ht="16.5" customHeight="1">
      <c r="A163" s="2" t="s">
        <v>0</v>
      </c>
      <c r="B163" s="2" t="s">
        <v>12</v>
      </c>
      <c r="C163" s="2" t="s">
        <v>6</v>
      </c>
      <c r="D163" s="3" t="s">
        <v>2</v>
      </c>
      <c r="E163" s="2" t="s">
        <v>1</v>
      </c>
      <c r="F163" s="2" t="s">
        <v>124</v>
      </c>
      <c r="G163" s="2" t="s">
        <v>123</v>
      </c>
      <c r="H163" s="2" t="s">
        <v>4</v>
      </c>
      <c r="I163" s="2" t="s">
        <v>15</v>
      </c>
      <c r="J163" s="2" t="s">
        <v>5</v>
      </c>
      <c r="K163" s="2" t="s">
        <v>132</v>
      </c>
    </row>
    <row r="164" spans="1:13" ht="16.5" customHeight="1">
      <c r="A164" s="29">
        <v>1</v>
      </c>
      <c r="B164" s="5">
        <v>45264</v>
      </c>
      <c r="C164" s="5" t="s">
        <v>258</v>
      </c>
      <c r="D164" s="6" t="s">
        <v>41</v>
      </c>
      <c r="E164" s="4">
        <v>45.2</v>
      </c>
      <c r="F164" s="4">
        <v>49.8</v>
      </c>
      <c r="G164" s="4">
        <v>38.4</v>
      </c>
      <c r="H164" s="6" t="s">
        <v>135</v>
      </c>
      <c r="I164" s="4">
        <v>10</v>
      </c>
      <c r="J164" s="4">
        <v>50</v>
      </c>
      <c r="K164" s="4">
        <f t="shared" ref="K164:K165" si="106">I164*J164*(F164-E164)</f>
        <v>2299.9999999999973</v>
      </c>
      <c r="M164">
        <f>I164*J164*E164</f>
        <v>22600</v>
      </c>
    </row>
    <row r="165" spans="1:13" ht="16.5" customHeight="1">
      <c r="A165" s="29">
        <v>2</v>
      </c>
      <c r="B165" s="5">
        <v>45265</v>
      </c>
      <c r="C165" s="5" t="s">
        <v>259</v>
      </c>
      <c r="D165" s="6" t="s">
        <v>41</v>
      </c>
      <c r="E165" s="4">
        <v>60.5</v>
      </c>
      <c r="F165" s="4">
        <v>63.6</v>
      </c>
      <c r="G165" s="4">
        <v>51.4</v>
      </c>
      <c r="H165" s="6" t="s">
        <v>136</v>
      </c>
      <c r="I165" s="4">
        <v>10</v>
      </c>
      <c r="J165" s="4">
        <v>50</v>
      </c>
      <c r="K165" s="4">
        <f t="shared" si="106"/>
        <v>1550.0000000000007</v>
      </c>
      <c r="M165">
        <f t="shared" ref="M165:M185" si="107">I165*J165*E165</f>
        <v>30250</v>
      </c>
    </row>
    <row r="166" spans="1:13" ht="16.5" customHeight="1">
      <c r="A166" s="28">
        <v>3</v>
      </c>
      <c r="B166" s="5">
        <v>45266</v>
      </c>
      <c r="C166" s="5" t="s">
        <v>260</v>
      </c>
      <c r="D166" s="6" t="s">
        <v>41</v>
      </c>
      <c r="E166" s="4">
        <v>37</v>
      </c>
      <c r="F166" s="4">
        <v>40.700000000000003</v>
      </c>
      <c r="G166" s="4">
        <v>31.4</v>
      </c>
      <c r="H166" s="6" t="s">
        <v>135</v>
      </c>
      <c r="I166" s="4">
        <v>10</v>
      </c>
      <c r="J166" s="4">
        <v>50</v>
      </c>
      <c r="K166" s="4">
        <f t="shared" ref="K166" si="108">I166*J166*(F166-E166)</f>
        <v>1850.0000000000014</v>
      </c>
      <c r="M166">
        <f t="shared" si="107"/>
        <v>18500</v>
      </c>
    </row>
    <row r="167" spans="1:13" ht="16.5" customHeight="1">
      <c r="A167" s="28">
        <v>4</v>
      </c>
      <c r="B167" s="5">
        <v>45266</v>
      </c>
      <c r="C167" s="5" t="s">
        <v>261</v>
      </c>
      <c r="D167" s="6" t="s">
        <v>116</v>
      </c>
      <c r="E167" s="4">
        <v>7.3</v>
      </c>
      <c r="F167" s="4">
        <v>8</v>
      </c>
      <c r="G167" s="4">
        <v>5.6</v>
      </c>
      <c r="H167" s="6" t="s">
        <v>138</v>
      </c>
      <c r="I167" s="4">
        <v>10</v>
      </c>
      <c r="J167" s="4">
        <v>1500</v>
      </c>
      <c r="K167" s="4">
        <f>I167*J167*(F167-E167)</f>
        <v>10500.000000000002</v>
      </c>
      <c r="M167">
        <f t="shared" si="107"/>
        <v>109500</v>
      </c>
    </row>
    <row r="168" spans="1:13" ht="16.5" customHeight="1">
      <c r="A168" s="28">
        <v>5</v>
      </c>
      <c r="B168" s="5">
        <v>45267</v>
      </c>
      <c r="C168" s="5" t="s">
        <v>263</v>
      </c>
      <c r="D168" s="6" t="s">
        <v>41</v>
      </c>
      <c r="E168" s="4">
        <v>4</v>
      </c>
      <c r="F168" s="4">
        <v>4.4000000000000004</v>
      </c>
      <c r="G168" s="4">
        <v>3.4</v>
      </c>
      <c r="H168" s="6" t="s">
        <v>135</v>
      </c>
      <c r="I168" s="4">
        <v>10</v>
      </c>
      <c r="J168" s="4">
        <v>50</v>
      </c>
      <c r="K168" s="4">
        <f t="shared" ref="K168" si="109">I168*J168*(F168-E168)</f>
        <v>200.00000000000017</v>
      </c>
      <c r="M168">
        <f t="shared" si="107"/>
        <v>2000</v>
      </c>
    </row>
    <row r="169" spans="1:13" ht="16.5" customHeight="1">
      <c r="A169" s="28">
        <v>6</v>
      </c>
      <c r="B169" s="5">
        <v>45267</v>
      </c>
      <c r="C169" s="5" t="s">
        <v>199</v>
      </c>
      <c r="D169" s="6" t="s">
        <v>122</v>
      </c>
      <c r="E169" s="4">
        <v>29.4</v>
      </c>
      <c r="F169" s="4">
        <v>30.6</v>
      </c>
      <c r="G169" s="4">
        <v>26.6</v>
      </c>
      <c r="H169" s="8" t="s">
        <v>7</v>
      </c>
      <c r="I169" s="4">
        <v>10</v>
      </c>
      <c r="J169" s="4">
        <v>500</v>
      </c>
      <c r="K169" s="23">
        <f>I169*J169*(G169-E169)</f>
        <v>-13999.999999999985</v>
      </c>
      <c r="M169">
        <f t="shared" si="107"/>
        <v>147000</v>
      </c>
    </row>
    <row r="170" spans="1:13" ht="16.5" customHeight="1">
      <c r="A170" s="28">
        <v>7</v>
      </c>
      <c r="B170" s="5">
        <v>45272</v>
      </c>
      <c r="C170" s="5" t="s">
        <v>262</v>
      </c>
      <c r="D170" s="6" t="s">
        <v>41</v>
      </c>
      <c r="E170" s="4">
        <v>113.3</v>
      </c>
      <c r="F170" s="4">
        <v>124.7</v>
      </c>
      <c r="G170" s="4">
        <v>96.4</v>
      </c>
      <c r="H170" s="6" t="s">
        <v>135</v>
      </c>
      <c r="I170" s="4">
        <v>10</v>
      </c>
      <c r="J170" s="4">
        <v>50</v>
      </c>
      <c r="K170" s="4">
        <f t="shared" ref="K170" si="110">I170*J170*(F170-E170)</f>
        <v>5700.0000000000027</v>
      </c>
      <c r="M170">
        <f t="shared" si="107"/>
        <v>56650</v>
      </c>
    </row>
    <row r="171" spans="1:13" ht="16.5" customHeight="1">
      <c r="A171" s="28">
        <v>8</v>
      </c>
      <c r="B171" s="5">
        <v>45272</v>
      </c>
      <c r="C171" s="4" t="s">
        <v>264</v>
      </c>
      <c r="D171" s="6" t="s">
        <v>116</v>
      </c>
      <c r="E171" s="4">
        <v>9.5</v>
      </c>
      <c r="F171" s="4">
        <v>10.199999999999999</v>
      </c>
      <c r="G171" s="4">
        <v>7.8</v>
      </c>
      <c r="H171" s="6" t="s">
        <v>138</v>
      </c>
      <c r="I171" s="4">
        <v>10</v>
      </c>
      <c r="J171" s="4">
        <v>1500</v>
      </c>
      <c r="K171" s="4">
        <f>I171*J171*(F171-E171)</f>
        <v>10499.999999999989</v>
      </c>
      <c r="M171">
        <f t="shared" si="107"/>
        <v>142500</v>
      </c>
    </row>
    <row r="172" spans="1:13" ht="16.5" customHeight="1">
      <c r="A172" s="28">
        <v>9</v>
      </c>
      <c r="B172" s="5">
        <v>45273</v>
      </c>
      <c r="C172" s="4" t="s">
        <v>266</v>
      </c>
      <c r="D172" s="6" t="s">
        <v>41</v>
      </c>
      <c r="E172" s="4">
        <v>102.3</v>
      </c>
      <c r="F172" s="4">
        <v>107.5</v>
      </c>
      <c r="G172" s="4">
        <v>112.6</v>
      </c>
      <c r="H172" s="6" t="s">
        <v>136</v>
      </c>
      <c r="I172" s="4">
        <v>10</v>
      </c>
      <c r="J172" s="4">
        <v>50</v>
      </c>
      <c r="K172" s="4">
        <f t="shared" ref="K172" si="111">I172*J172*(F172-E172)</f>
        <v>2600.0000000000014</v>
      </c>
      <c r="M172">
        <f t="shared" si="107"/>
        <v>51150</v>
      </c>
    </row>
    <row r="173" spans="1:13" ht="16.5" customHeight="1">
      <c r="A173" s="28">
        <v>10</v>
      </c>
      <c r="B173" s="5">
        <v>45274</v>
      </c>
      <c r="C173" s="4" t="s">
        <v>267</v>
      </c>
      <c r="D173" s="6" t="s">
        <v>41</v>
      </c>
      <c r="E173" s="4">
        <v>3.8</v>
      </c>
      <c r="F173" s="4">
        <v>4</v>
      </c>
      <c r="G173" s="4">
        <v>3.2</v>
      </c>
      <c r="H173" s="8" t="s">
        <v>7</v>
      </c>
      <c r="I173" s="4">
        <v>10</v>
      </c>
      <c r="J173" s="4">
        <v>50</v>
      </c>
      <c r="K173" s="23">
        <f>I173*J173*(G173-E173)</f>
        <v>-299.99999999999983</v>
      </c>
      <c r="M173">
        <f t="shared" si="107"/>
        <v>1900</v>
      </c>
    </row>
    <row r="174" spans="1:13" ht="16.5" customHeight="1">
      <c r="A174" s="28">
        <v>11</v>
      </c>
      <c r="B174" s="5">
        <v>45275</v>
      </c>
      <c r="C174" s="4" t="s">
        <v>268</v>
      </c>
      <c r="D174" s="6" t="s">
        <v>41</v>
      </c>
      <c r="E174" s="4">
        <v>74.7</v>
      </c>
      <c r="F174" s="4">
        <v>78.5</v>
      </c>
      <c r="G174" s="4">
        <v>63.4</v>
      </c>
      <c r="H174" s="6" t="s">
        <v>135</v>
      </c>
      <c r="I174" s="4">
        <v>10</v>
      </c>
      <c r="J174" s="4">
        <v>50</v>
      </c>
      <c r="K174" s="4">
        <f t="shared" ref="K174:K175" si="112">I174*J174*(F174-E174)</f>
        <v>1899.9999999999986</v>
      </c>
      <c r="M174">
        <f t="shared" si="107"/>
        <v>37350</v>
      </c>
    </row>
    <row r="175" spans="1:13" ht="16.5" customHeight="1">
      <c r="A175" s="28">
        <v>12</v>
      </c>
      <c r="B175" s="5">
        <v>45278</v>
      </c>
      <c r="C175" s="4" t="s">
        <v>269</v>
      </c>
      <c r="D175" s="6" t="s">
        <v>41</v>
      </c>
      <c r="E175" s="4">
        <v>74.400000000000006</v>
      </c>
      <c r="F175" s="4">
        <v>78.2</v>
      </c>
      <c r="G175" s="4">
        <v>63.2</v>
      </c>
      <c r="H175" s="6" t="s">
        <v>136</v>
      </c>
      <c r="I175" s="4">
        <v>10</v>
      </c>
      <c r="J175" s="4">
        <v>50</v>
      </c>
      <c r="K175" s="4">
        <f t="shared" si="112"/>
        <v>1899.9999999999986</v>
      </c>
      <c r="M175">
        <f t="shared" si="107"/>
        <v>37200</v>
      </c>
    </row>
    <row r="176" spans="1:13" ht="16.5" customHeight="1">
      <c r="A176" s="28">
        <v>13</v>
      </c>
      <c r="B176" s="5">
        <v>45278</v>
      </c>
      <c r="C176" s="4" t="s">
        <v>270</v>
      </c>
      <c r="D176" s="6" t="s">
        <v>109</v>
      </c>
      <c r="E176" s="4">
        <v>42.4</v>
      </c>
      <c r="F176" s="4">
        <v>47.8</v>
      </c>
      <c r="G176" s="4">
        <v>35.700000000000003</v>
      </c>
      <c r="H176" s="6" t="s">
        <v>138</v>
      </c>
      <c r="I176" s="4">
        <v>10</v>
      </c>
      <c r="J176" s="4">
        <v>375</v>
      </c>
      <c r="K176" s="4">
        <f>I176*J176*(F176-E176)</f>
        <v>20249.999999999996</v>
      </c>
      <c r="M176">
        <f t="shared" si="107"/>
        <v>159000</v>
      </c>
    </row>
    <row r="177" spans="1:14" ht="16.5" customHeight="1">
      <c r="A177" s="28">
        <v>14</v>
      </c>
      <c r="B177" s="5">
        <v>45279</v>
      </c>
      <c r="C177" s="4" t="s">
        <v>271</v>
      </c>
      <c r="D177" s="6" t="s">
        <v>237</v>
      </c>
      <c r="E177" s="4">
        <v>439.7</v>
      </c>
      <c r="F177" s="4">
        <v>529.9</v>
      </c>
      <c r="G177" s="4">
        <v>377.2</v>
      </c>
      <c r="H177" s="6" t="s">
        <v>138</v>
      </c>
      <c r="I177" s="4">
        <v>10</v>
      </c>
      <c r="J177" s="4">
        <v>40</v>
      </c>
      <c r="K177" s="4">
        <f>I177*J177*(F177-E177)</f>
        <v>36079.999999999993</v>
      </c>
      <c r="M177">
        <f>I177*J177*E177</f>
        <v>175880</v>
      </c>
    </row>
    <row r="178" spans="1:14" ht="16.5" customHeight="1">
      <c r="A178" s="28">
        <v>15</v>
      </c>
      <c r="B178" s="5">
        <v>45280</v>
      </c>
      <c r="C178" s="4" t="s">
        <v>272</v>
      </c>
      <c r="D178" s="6" t="s">
        <v>41</v>
      </c>
      <c r="E178" s="4">
        <v>80.8</v>
      </c>
      <c r="F178" s="4">
        <v>88.9</v>
      </c>
      <c r="G178" s="4">
        <v>68.599999999999994</v>
      </c>
      <c r="H178" s="6" t="s">
        <v>135</v>
      </c>
      <c r="I178" s="4">
        <v>10</v>
      </c>
      <c r="J178" s="4">
        <v>50</v>
      </c>
      <c r="K178" s="4">
        <f t="shared" ref="K178" si="113">I178*J178*(F178-E178)</f>
        <v>4050.0000000000041</v>
      </c>
      <c r="M178">
        <f t="shared" si="107"/>
        <v>40400</v>
      </c>
    </row>
    <row r="179" spans="1:14" ht="16.5" customHeight="1">
      <c r="A179" s="28">
        <v>16</v>
      </c>
      <c r="B179" s="5">
        <v>45280</v>
      </c>
      <c r="C179" s="4" t="s">
        <v>274</v>
      </c>
      <c r="D179" s="30" t="s">
        <v>273</v>
      </c>
      <c r="E179" s="4">
        <v>9.5</v>
      </c>
      <c r="F179" s="4">
        <v>11.7</v>
      </c>
      <c r="G179" s="4">
        <v>6.8</v>
      </c>
      <c r="H179" s="6" t="s">
        <v>138</v>
      </c>
      <c r="I179" s="4">
        <v>10</v>
      </c>
      <c r="J179" s="4">
        <v>950</v>
      </c>
      <c r="K179" s="4">
        <f>I179*J179*(F179-E179)</f>
        <v>20899.999999999993</v>
      </c>
      <c r="M179">
        <f t="shared" si="107"/>
        <v>90250</v>
      </c>
    </row>
    <row r="180" spans="1:14" ht="16.5" customHeight="1">
      <c r="A180" s="28">
        <v>17</v>
      </c>
      <c r="B180" s="5">
        <v>45281</v>
      </c>
      <c r="C180" s="4" t="s">
        <v>275</v>
      </c>
      <c r="D180" s="6" t="s">
        <v>41</v>
      </c>
      <c r="E180" s="4">
        <v>122.6</v>
      </c>
      <c r="F180" s="4">
        <v>134.9</v>
      </c>
      <c r="G180" s="4">
        <v>104.2</v>
      </c>
      <c r="H180" s="6" t="s">
        <v>135</v>
      </c>
      <c r="I180" s="4">
        <v>10</v>
      </c>
      <c r="J180" s="4">
        <v>50</v>
      </c>
      <c r="K180" s="4">
        <f t="shared" ref="K180" si="114">I180*J180*(F180-E180)</f>
        <v>6150.0000000000055</v>
      </c>
      <c r="M180">
        <f t="shared" si="107"/>
        <v>61300</v>
      </c>
    </row>
    <row r="181" spans="1:14" ht="16.5" customHeight="1">
      <c r="A181" s="28">
        <v>18</v>
      </c>
      <c r="B181" s="5">
        <v>45282</v>
      </c>
      <c r="C181" s="4" t="s">
        <v>276</v>
      </c>
      <c r="D181" s="6" t="s">
        <v>41</v>
      </c>
      <c r="E181" s="4">
        <v>124.8</v>
      </c>
      <c r="F181" s="4">
        <v>183.8</v>
      </c>
      <c r="G181" s="4">
        <v>106</v>
      </c>
      <c r="H181" s="6" t="s">
        <v>135</v>
      </c>
      <c r="I181" s="4">
        <v>10</v>
      </c>
      <c r="J181" s="4">
        <v>50</v>
      </c>
      <c r="K181" s="4">
        <f t="shared" ref="K181" si="115">I181*J181*(F181-E181)</f>
        <v>29500.000000000007</v>
      </c>
      <c r="M181">
        <f t="shared" si="107"/>
        <v>62400</v>
      </c>
    </row>
    <row r="182" spans="1:14" ht="16.5" customHeight="1">
      <c r="A182" s="28">
        <v>19</v>
      </c>
      <c r="B182" s="5">
        <v>45286</v>
      </c>
      <c r="C182" s="4" t="s">
        <v>277</v>
      </c>
      <c r="D182" s="6" t="s">
        <v>41</v>
      </c>
      <c r="E182" s="4">
        <v>87.3</v>
      </c>
      <c r="F182" s="4">
        <v>158</v>
      </c>
      <c r="G182" s="4">
        <v>74.2</v>
      </c>
      <c r="H182" s="6" t="s">
        <v>135</v>
      </c>
      <c r="I182" s="4">
        <v>10</v>
      </c>
      <c r="J182" s="4">
        <v>50</v>
      </c>
      <c r="K182" s="4">
        <f t="shared" ref="K182" si="116">I182*J182*(F182-E182)</f>
        <v>35350</v>
      </c>
      <c r="M182">
        <f t="shared" si="107"/>
        <v>43650</v>
      </c>
    </row>
    <row r="183" spans="1:14" ht="16.5" customHeight="1">
      <c r="A183" s="28">
        <v>20</v>
      </c>
      <c r="B183" s="5">
        <v>45287</v>
      </c>
      <c r="C183" s="4" t="s">
        <v>278</v>
      </c>
      <c r="D183" s="6" t="s">
        <v>41</v>
      </c>
      <c r="E183" s="4">
        <v>69.5</v>
      </c>
      <c r="F183" s="4">
        <v>76.5</v>
      </c>
      <c r="G183" s="4">
        <v>59</v>
      </c>
      <c r="H183" s="6" t="s">
        <v>135</v>
      </c>
      <c r="I183" s="4">
        <v>10</v>
      </c>
      <c r="J183" s="4">
        <v>50</v>
      </c>
      <c r="K183" s="4">
        <f t="shared" ref="K183:K185" si="117">I183*J183*(F183-E183)</f>
        <v>3500</v>
      </c>
      <c r="M183">
        <f t="shared" si="107"/>
        <v>34750</v>
      </c>
    </row>
    <row r="184" spans="1:14" ht="16.5" customHeight="1">
      <c r="A184" s="28">
        <v>21</v>
      </c>
      <c r="B184" s="5">
        <v>45288</v>
      </c>
      <c r="C184" s="4" t="s">
        <v>279</v>
      </c>
      <c r="D184" s="6" t="s">
        <v>41</v>
      </c>
      <c r="E184" s="4">
        <v>39.299999999999997</v>
      </c>
      <c r="F184" s="4">
        <v>41.3</v>
      </c>
      <c r="G184" s="4">
        <v>43.3</v>
      </c>
      <c r="H184" s="6" t="s">
        <v>136</v>
      </c>
      <c r="I184" s="4">
        <v>10</v>
      </c>
      <c r="J184" s="4">
        <v>50</v>
      </c>
      <c r="K184" s="4">
        <f t="shared" si="117"/>
        <v>1000</v>
      </c>
      <c r="M184">
        <f t="shared" si="107"/>
        <v>19650</v>
      </c>
    </row>
    <row r="185" spans="1:14" ht="16.5" customHeight="1">
      <c r="A185" s="28">
        <v>22</v>
      </c>
      <c r="B185" s="5">
        <v>45289</v>
      </c>
      <c r="C185" s="4" t="s">
        <v>280</v>
      </c>
      <c r="D185" s="6" t="s">
        <v>41</v>
      </c>
      <c r="E185" s="4">
        <v>228.5</v>
      </c>
      <c r="F185" s="4">
        <v>251.35000000000002</v>
      </c>
      <c r="G185" s="4">
        <v>194.2</v>
      </c>
      <c r="H185" s="6" t="s">
        <v>135</v>
      </c>
      <c r="I185" s="4">
        <v>10</v>
      </c>
      <c r="J185" s="4">
        <v>50</v>
      </c>
      <c r="K185" s="4">
        <f t="shared" si="117"/>
        <v>11425.000000000011</v>
      </c>
      <c r="M185">
        <f t="shared" si="107"/>
        <v>114250</v>
      </c>
    </row>
    <row r="186" spans="1:14" ht="16.5" customHeight="1">
      <c r="A186" s="4"/>
      <c r="B186" s="5"/>
      <c r="C186" s="5"/>
      <c r="D186" s="6"/>
      <c r="E186" s="4"/>
      <c r="F186" s="4"/>
      <c r="G186" s="4"/>
      <c r="H186" s="6"/>
      <c r="I186" s="4"/>
      <c r="J186" s="4"/>
      <c r="K186" s="4"/>
    </row>
    <row r="187" spans="1:14" ht="16.5" customHeight="1">
      <c r="A187" s="1"/>
      <c r="D187" s="26"/>
      <c r="F187" s="56" t="s">
        <v>265</v>
      </c>
      <c r="G187" s="57"/>
      <c r="H187" s="58"/>
      <c r="I187" s="20"/>
      <c r="J187" s="20"/>
      <c r="K187" s="22">
        <f>SUM(K164:K176)</f>
        <v>44950.000000000007</v>
      </c>
    </row>
    <row r="188" spans="1:14" ht="16.5" customHeight="1">
      <c r="A188" s="1"/>
      <c r="D188" s="26"/>
      <c r="F188" s="11"/>
      <c r="G188" s="11"/>
      <c r="H188" s="11"/>
      <c r="I188" s="11"/>
      <c r="J188" s="11"/>
      <c r="K188" s="27"/>
    </row>
    <row r="189" spans="1:14" ht="16.5" customHeight="1">
      <c r="B189" s="25"/>
      <c r="C189" s="25"/>
      <c r="D189" s="26"/>
      <c r="E189" s="11"/>
      <c r="F189" s="11"/>
      <c r="G189" s="11"/>
      <c r="H189" s="26"/>
      <c r="I189" s="11"/>
      <c r="J189" s="11"/>
      <c r="K189" s="11"/>
      <c r="N189"/>
    </row>
    <row r="190" spans="1:14" ht="16.5" customHeight="1">
      <c r="D190" s="51" t="s">
        <v>140</v>
      </c>
      <c r="E190" s="52"/>
      <c r="F190" s="52"/>
      <c r="G190" s="52"/>
      <c r="H190" s="52"/>
      <c r="I190" s="52"/>
      <c r="J190" s="52"/>
      <c r="K190" s="53"/>
      <c r="N190"/>
    </row>
    <row r="191" spans="1:14" ht="16.5" customHeight="1">
      <c r="D191" s="40" t="s">
        <v>141</v>
      </c>
      <c r="E191" s="40"/>
      <c r="F191" s="40"/>
      <c r="G191" s="40"/>
      <c r="H191" s="41" t="s">
        <v>82</v>
      </c>
      <c r="I191" s="41"/>
      <c r="J191" s="41"/>
      <c r="K191" s="41"/>
      <c r="N191"/>
    </row>
    <row r="192" spans="1:14" ht="16.5" customHeight="1">
      <c r="D192" s="54" t="s">
        <v>142</v>
      </c>
      <c r="E192" s="54"/>
      <c r="F192" s="54"/>
      <c r="G192" s="54"/>
      <c r="H192" s="54"/>
      <c r="I192" s="54"/>
      <c r="J192" s="54"/>
      <c r="K192" s="54"/>
      <c r="N192"/>
    </row>
    <row r="193" spans="1:14">
      <c r="N193"/>
    </row>
    <row r="194" spans="1:14">
      <c r="N194"/>
    </row>
    <row r="195" spans="1:14">
      <c r="N195"/>
    </row>
    <row r="196" spans="1:14">
      <c r="N196"/>
    </row>
    <row r="197" spans="1:14">
      <c r="N197"/>
    </row>
    <row r="198" spans="1:14">
      <c r="N198"/>
    </row>
    <row r="199" spans="1:14">
      <c r="N199"/>
    </row>
    <row r="200" spans="1:14">
      <c r="N200"/>
    </row>
    <row r="201" spans="1:14">
      <c r="N201"/>
    </row>
    <row r="202" spans="1:14" ht="15.75" thickBot="1">
      <c r="N202"/>
    </row>
    <row r="203" spans="1:14" ht="15.75" thickBot="1">
      <c r="C203" s="36" t="s">
        <v>35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8"/>
      <c r="N203"/>
    </row>
    <row r="204" spans="1:14">
      <c r="N204"/>
    </row>
    <row r="205" spans="1:14">
      <c r="N205"/>
    </row>
    <row r="206" spans="1:14">
      <c r="N206"/>
    </row>
    <row r="208" spans="1:14">
      <c r="A208" s="11"/>
      <c r="B208" s="25"/>
      <c r="C208" s="25"/>
      <c r="D208" s="26"/>
      <c r="E208" s="11"/>
      <c r="F208" s="11"/>
      <c r="G208" s="11"/>
      <c r="H208" s="26"/>
      <c r="I208" s="11"/>
      <c r="J208" s="11"/>
      <c r="K208" s="11"/>
    </row>
    <row r="209" spans="1:11">
      <c r="A209" s="11"/>
      <c r="B209" s="25"/>
      <c r="C209" s="25"/>
      <c r="D209" s="26"/>
      <c r="E209" s="11"/>
      <c r="F209" s="11"/>
      <c r="G209" s="11"/>
      <c r="H209" s="26"/>
      <c r="I209" s="11"/>
      <c r="J209" s="11"/>
      <c r="K209" s="11"/>
    </row>
    <row r="210" spans="1:11">
      <c r="A210" s="11"/>
      <c r="B210" s="25"/>
      <c r="C210" s="25"/>
      <c r="D210" s="26"/>
      <c r="E210" s="11"/>
      <c r="F210" s="11"/>
      <c r="G210" s="11"/>
      <c r="H210" s="26"/>
      <c r="I210" s="11"/>
      <c r="J210" s="11"/>
      <c r="K210" s="11"/>
    </row>
  </sheetData>
  <sheetProtection sheet="1" objects="1" scenarios="1"/>
  <mergeCells count="11">
    <mergeCell ref="C203:M203"/>
    <mergeCell ref="F58:H58"/>
    <mergeCell ref="D190:K190"/>
    <mergeCell ref="D191:G191"/>
    <mergeCell ref="H191:K191"/>
    <mergeCell ref="D192:K192"/>
    <mergeCell ref="F94:H94"/>
    <mergeCell ref="F100:H100"/>
    <mergeCell ref="F136:H136"/>
    <mergeCell ref="F161:H161"/>
    <mergeCell ref="F187:H18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8:N158"/>
  <sheetViews>
    <sheetView tabSelected="1" topLeftCell="A124" workbookViewId="0">
      <selection activeCell="K140" sqref="K140"/>
    </sheetView>
  </sheetViews>
  <sheetFormatPr defaultRowHeight="15"/>
  <cols>
    <col min="1" max="1" width="5.7109375" customWidth="1"/>
    <col min="2" max="2" width="14.5703125" customWidth="1"/>
    <col min="3" max="3" width="15.7109375" customWidth="1"/>
    <col min="4" max="4" width="12.7109375" bestFit="1" customWidth="1"/>
    <col min="7" max="7" width="10.42578125" customWidth="1"/>
    <col min="8" max="8" width="23.28515625" bestFit="1" customWidth="1"/>
    <col min="9" max="9" width="15.5703125" customWidth="1"/>
    <col min="10" max="10" width="12.85546875" customWidth="1"/>
    <col min="11" max="11" width="20.85546875" customWidth="1"/>
    <col min="13" max="13" width="19.28515625" customWidth="1"/>
  </cols>
  <sheetData>
    <row r="8" spans="1:13">
      <c r="A8" s="2" t="s">
        <v>0</v>
      </c>
      <c r="B8" s="2" t="s">
        <v>12</v>
      </c>
      <c r="C8" s="2" t="s">
        <v>6</v>
      </c>
      <c r="D8" s="3" t="s">
        <v>2</v>
      </c>
      <c r="E8" s="2" t="s">
        <v>1</v>
      </c>
      <c r="F8" s="2" t="s">
        <v>124</v>
      </c>
      <c r="G8" s="2" t="s">
        <v>123</v>
      </c>
      <c r="H8" s="2" t="s">
        <v>4</v>
      </c>
      <c r="I8" s="2" t="s">
        <v>15</v>
      </c>
      <c r="J8" s="2" t="s">
        <v>5</v>
      </c>
      <c r="K8" s="2" t="s">
        <v>132</v>
      </c>
      <c r="M8" s="24" t="s">
        <v>133</v>
      </c>
    </row>
    <row r="9" spans="1:13">
      <c r="A9" s="28">
        <v>1</v>
      </c>
      <c r="B9" s="5">
        <v>45292</v>
      </c>
      <c r="C9" s="5" t="s">
        <v>281</v>
      </c>
      <c r="D9" s="6" t="s">
        <v>41</v>
      </c>
      <c r="E9" s="4">
        <v>73.099999999999994</v>
      </c>
      <c r="F9" s="4">
        <v>80.5</v>
      </c>
      <c r="G9" s="4">
        <v>62.1</v>
      </c>
      <c r="H9" s="6" t="s">
        <v>135</v>
      </c>
      <c r="I9" s="4">
        <v>10</v>
      </c>
      <c r="J9" s="4">
        <v>50</v>
      </c>
      <c r="K9" s="4">
        <f t="shared" ref="K9" si="0">I9*J9*(F9-E9)</f>
        <v>3700.0000000000027</v>
      </c>
      <c r="M9" s="1">
        <f>I9*J9*E9</f>
        <v>36550</v>
      </c>
    </row>
    <row r="10" spans="1:13">
      <c r="A10" s="28">
        <v>2</v>
      </c>
      <c r="B10" s="5">
        <v>45293</v>
      </c>
      <c r="C10" s="5" t="s">
        <v>272</v>
      </c>
      <c r="D10" s="6" t="s">
        <v>41</v>
      </c>
      <c r="E10" s="4">
        <v>69.2</v>
      </c>
      <c r="F10" s="4">
        <v>75</v>
      </c>
      <c r="G10" s="4">
        <v>58.8</v>
      </c>
      <c r="H10" s="6" t="s">
        <v>135</v>
      </c>
      <c r="I10" s="4">
        <v>10</v>
      </c>
      <c r="J10" s="4">
        <v>50</v>
      </c>
      <c r="K10" s="4">
        <f t="shared" ref="K10" si="1">I10*J10*(F10-E10)</f>
        <v>2899.9999999999986</v>
      </c>
      <c r="M10" s="1">
        <f>I10*J10*E10</f>
        <v>34600</v>
      </c>
    </row>
    <row r="11" spans="1:13">
      <c r="A11" s="28">
        <v>3</v>
      </c>
      <c r="B11" s="5">
        <v>45295</v>
      </c>
      <c r="C11" s="5" t="s">
        <v>282</v>
      </c>
      <c r="D11" s="6" t="s">
        <v>41</v>
      </c>
      <c r="E11" s="4">
        <v>61.2</v>
      </c>
      <c r="F11" s="4">
        <v>67.400000000000006</v>
      </c>
      <c r="G11" s="4">
        <v>52</v>
      </c>
      <c r="H11" s="6" t="s">
        <v>135</v>
      </c>
      <c r="I11" s="4">
        <v>10</v>
      </c>
      <c r="J11" s="4">
        <v>50</v>
      </c>
      <c r="K11" s="4">
        <f t="shared" ref="K11" si="2">I11*J11*(F11-E11)</f>
        <v>3100.0000000000014</v>
      </c>
      <c r="M11" s="1">
        <f>I11*J11*E11</f>
        <v>30600</v>
      </c>
    </row>
    <row r="12" spans="1:13">
      <c r="A12" s="28">
        <v>4</v>
      </c>
      <c r="B12" s="5">
        <v>45296</v>
      </c>
      <c r="C12" s="5" t="s">
        <v>284</v>
      </c>
      <c r="D12" s="6" t="s">
        <v>41</v>
      </c>
      <c r="E12" s="4">
        <v>146.19999999999999</v>
      </c>
      <c r="F12" s="4">
        <v>160.9</v>
      </c>
      <c r="G12" s="4">
        <v>124.2</v>
      </c>
      <c r="H12" s="6" t="s">
        <v>135</v>
      </c>
      <c r="I12" s="4">
        <v>10</v>
      </c>
      <c r="J12" s="4">
        <v>50</v>
      </c>
      <c r="K12" s="4">
        <f t="shared" ref="K12:K13" si="3">I12*J12*(F12-E12)</f>
        <v>7350.0000000000082</v>
      </c>
      <c r="M12" s="1">
        <f>I12*J12*E12</f>
        <v>73100</v>
      </c>
    </row>
    <row r="13" spans="1:13">
      <c r="A13" s="28">
        <v>5</v>
      </c>
      <c r="B13" s="5">
        <v>45299</v>
      </c>
      <c r="C13" s="5" t="s">
        <v>285</v>
      </c>
      <c r="D13" s="6" t="s">
        <v>41</v>
      </c>
      <c r="E13" s="4">
        <v>130.1</v>
      </c>
      <c r="F13" s="4">
        <v>136.69999999999999</v>
      </c>
      <c r="G13" s="4">
        <v>110.5</v>
      </c>
      <c r="H13" s="6" t="s">
        <v>136</v>
      </c>
      <c r="I13" s="4">
        <v>10</v>
      </c>
      <c r="J13" s="4">
        <v>50</v>
      </c>
      <c r="K13" s="4">
        <f t="shared" si="3"/>
        <v>3299.9999999999973</v>
      </c>
      <c r="M13" s="1">
        <f t="shared" ref="M13:M15" si="4">I13*J13*E13</f>
        <v>65050</v>
      </c>
    </row>
    <row r="14" spans="1:13">
      <c r="A14" s="28">
        <v>6</v>
      </c>
      <c r="B14" s="5">
        <v>45300</v>
      </c>
      <c r="C14" s="5" t="s">
        <v>282</v>
      </c>
      <c r="D14" s="6" t="s">
        <v>41</v>
      </c>
      <c r="E14" s="4">
        <v>95.9</v>
      </c>
      <c r="F14" s="4">
        <v>105.5</v>
      </c>
      <c r="G14" s="4">
        <v>81.5</v>
      </c>
      <c r="H14" s="6" t="s">
        <v>135</v>
      </c>
      <c r="I14" s="4">
        <v>10</v>
      </c>
      <c r="J14" s="4">
        <v>50</v>
      </c>
      <c r="K14" s="4">
        <f t="shared" ref="K14" si="5">I14*J14*(F14-E14)</f>
        <v>4799.9999999999973</v>
      </c>
      <c r="M14" s="1">
        <f t="shared" si="4"/>
        <v>47950</v>
      </c>
    </row>
    <row r="15" spans="1:13">
      <c r="A15" s="28">
        <v>7</v>
      </c>
      <c r="B15" s="5">
        <v>45301</v>
      </c>
      <c r="C15" s="5" t="s">
        <v>278</v>
      </c>
      <c r="D15" s="6" t="s">
        <v>41</v>
      </c>
      <c r="E15" s="4">
        <v>54.1</v>
      </c>
      <c r="F15" s="4">
        <v>59.6</v>
      </c>
      <c r="G15" s="4">
        <v>45.9</v>
      </c>
      <c r="H15" s="6" t="s">
        <v>135</v>
      </c>
      <c r="I15" s="4">
        <v>10</v>
      </c>
      <c r="J15" s="4">
        <v>50</v>
      </c>
      <c r="K15" s="4">
        <f t="shared" ref="K15:K16" si="6">I15*J15*(F15-E15)</f>
        <v>2750</v>
      </c>
      <c r="M15" s="1">
        <f t="shared" si="4"/>
        <v>27050</v>
      </c>
    </row>
    <row r="16" spans="1:13">
      <c r="A16" s="28">
        <v>8</v>
      </c>
      <c r="B16" s="5">
        <v>45310</v>
      </c>
      <c r="C16" s="5" t="s">
        <v>282</v>
      </c>
      <c r="D16" s="6" t="s">
        <v>41</v>
      </c>
      <c r="E16" s="4">
        <v>149</v>
      </c>
      <c r="F16" s="4">
        <v>163.9</v>
      </c>
      <c r="G16" s="4">
        <v>126.6</v>
      </c>
      <c r="H16" s="6" t="s">
        <v>135</v>
      </c>
      <c r="I16" s="4">
        <v>10</v>
      </c>
      <c r="J16" s="4">
        <v>50</v>
      </c>
      <c r="K16" s="4">
        <f t="shared" si="6"/>
        <v>7450.0000000000027</v>
      </c>
      <c r="M16" s="1">
        <f>I16*J16*E16</f>
        <v>74500</v>
      </c>
    </row>
    <row r="17" spans="1:14" ht="16.5" customHeight="1">
      <c r="A17" s="28">
        <v>9</v>
      </c>
      <c r="B17" s="5">
        <v>45310</v>
      </c>
      <c r="C17" s="4" t="s">
        <v>286</v>
      </c>
      <c r="D17" s="30" t="s">
        <v>273</v>
      </c>
      <c r="E17" s="4">
        <v>11</v>
      </c>
      <c r="F17" s="4">
        <v>13.2</v>
      </c>
      <c r="G17" s="4">
        <v>8.3000000000000007</v>
      </c>
      <c r="H17" s="6" t="s">
        <v>137</v>
      </c>
      <c r="I17" s="4">
        <v>10</v>
      </c>
      <c r="J17" s="4">
        <v>950</v>
      </c>
      <c r="K17" s="4">
        <f>I17*J17*(F17-E17)</f>
        <v>20899.999999999993</v>
      </c>
      <c r="M17" s="1">
        <f t="shared" ref="M17" si="7">I17*J17*E17</f>
        <v>104500</v>
      </c>
      <c r="N17" s="1"/>
    </row>
    <row r="18" spans="1:14">
      <c r="A18" s="4"/>
      <c r="B18" s="5"/>
      <c r="C18" s="5"/>
      <c r="D18" s="6"/>
      <c r="E18" s="4"/>
      <c r="F18" s="4"/>
      <c r="G18" s="4"/>
      <c r="H18" s="6"/>
      <c r="I18" s="4"/>
      <c r="J18" s="4"/>
      <c r="K18" s="4"/>
    </row>
    <row r="19" spans="1:14" ht="18.75">
      <c r="A19" s="1"/>
      <c r="D19" s="26"/>
      <c r="F19" s="56" t="s">
        <v>283</v>
      </c>
      <c r="G19" s="57"/>
      <c r="H19" s="58"/>
      <c r="I19" s="20"/>
      <c r="J19" s="20"/>
      <c r="K19" s="22">
        <f>SUM(K9:K18)</f>
        <v>56250</v>
      </c>
    </row>
    <row r="20" spans="1:14" ht="18.75">
      <c r="A20" s="1"/>
      <c r="D20" s="26"/>
      <c r="F20" s="11"/>
      <c r="G20" s="11"/>
      <c r="H20" s="11"/>
      <c r="I20" s="11"/>
      <c r="J20" s="11"/>
      <c r="K20" s="27"/>
    </row>
    <row r="21" spans="1:14">
      <c r="A21" s="2" t="s">
        <v>0</v>
      </c>
      <c r="B21" s="2" t="s">
        <v>12</v>
      </c>
      <c r="C21" s="2" t="s">
        <v>6</v>
      </c>
      <c r="D21" s="3" t="s">
        <v>2</v>
      </c>
      <c r="E21" s="2" t="s">
        <v>1</v>
      </c>
      <c r="F21" s="2" t="s">
        <v>124</v>
      </c>
      <c r="G21" s="2" t="s">
        <v>123</v>
      </c>
      <c r="H21" s="2" t="s">
        <v>4</v>
      </c>
      <c r="I21" s="2" t="s">
        <v>15</v>
      </c>
      <c r="J21" s="2" t="s">
        <v>5</v>
      </c>
      <c r="K21" s="2" t="s">
        <v>132</v>
      </c>
      <c r="M21" s="24" t="s">
        <v>133</v>
      </c>
    </row>
    <row r="22" spans="1:14">
      <c r="A22" s="28">
        <v>1</v>
      </c>
      <c r="B22" s="5">
        <v>45366</v>
      </c>
      <c r="C22" s="5" t="s">
        <v>290</v>
      </c>
      <c r="D22" s="6" t="s">
        <v>41</v>
      </c>
      <c r="E22" s="4">
        <v>185.2</v>
      </c>
      <c r="F22" s="4">
        <v>203.8</v>
      </c>
      <c r="G22" s="4">
        <v>157.4</v>
      </c>
      <c r="H22" s="6" t="s">
        <v>135</v>
      </c>
      <c r="I22" s="4">
        <v>10</v>
      </c>
      <c r="J22" s="4">
        <v>50</v>
      </c>
      <c r="K22" s="4">
        <f t="shared" ref="K22" si="8">I22*J22*(F22-E22)</f>
        <v>9300.0000000000109</v>
      </c>
      <c r="M22" s="1">
        <f>I22*J22*E22</f>
        <v>92600</v>
      </c>
    </row>
    <row r="23" spans="1:14" ht="16.5" customHeight="1">
      <c r="A23" s="28">
        <v>2</v>
      </c>
      <c r="B23" s="5">
        <v>45366</v>
      </c>
      <c r="C23" s="4" t="s">
        <v>291</v>
      </c>
      <c r="D23" s="30" t="s">
        <v>115</v>
      </c>
      <c r="E23" s="4">
        <v>49.3</v>
      </c>
      <c r="F23" s="4">
        <v>52.7</v>
      </c>
      <c r="G23" s="4">
        <v>40.9</v>
      </c>
      <c r="H23" s="6" t="s">
        <v>138</v>
      </c>
      <c r="I23" s="4">
        <v>10</v>
      </c>
      <c r="J23" s="4">
        <v>300</v>
      </c>
      <c r="K23" s="4">
        <f>I23*J23*(F23-E23)</f>
        <v>10200.000000000016</v>
      </c>
      <c r="M23" s="1">
        <f t="shared" ref="M23" si="9">I23*J23*E23</f>
        <v>147900</v>
      </c>
      <c r="N23" s="1"/>
    </row>
    <row r="24" spans="1:14" ht="16.5" customHeight="1">
      <c r="A24" s="28">
        <v>3</v>
      </c>
      <c r="B24" s="5">
        <v>45366</v>
      </c>
      <c r="C24" s="4" t="s">
        <v>292</v>
      </c>
      <c r="D24" s="30" t="s">
        <v>224</v>
      </c>
      <c r="E24" s="4">
        <v>134.4</v>
      </c>
      <c r="F24" s="4">
        <v>150.4</v>
      </c>
      <c r="G24" s="4">
        <v>114.4</v>
      </c>
      <c r="H24" s="6" t="s">
        <v>137</v>
      </c>
      <c r="I24" s="4">
        <v>10</v>
      </c>
      <c r="J24" s="4">
        <v>125</v>
      </c>
      <c r="K24" s="4">
        <f>I24*J24*(F24-E24)</f>
        <v>20000</v>
      </c>
      <c r="M24" s="1">
        <f t="shared" ref="M24" si="10">I24*J24*E24</f>
        <v>168000</v>
      </c>
      <c r="N24" s="1"/>
    </row>
    <row r="25" spans="1:14">
      <c r="A25" s="4"/>
      <c r="B25" s="5"/>
      <c r="C25" s="5"/>
      <c r="D25" s="6"/>
      <c r="E25" s="4"/>
      <c r="F25" s="4"/>
      <c r="G25" s="4"/>
      <c r="H25" s="6"/>
      <c r="I25" s="4"/>
      <c r="J25" s="4"/>
      <c r="K25" s="4"/>
    </row>
    <row r="26" spans="1:14" ht="18.75">
      <c r="A26" s="1"/>
      <c r="D26" s="26"/>
      <c r="F26" s="56" t="s">
        <v>289</v>
      </c>
      <c r="G26" s="57"/>
      <c r="H26" s="58"/>
      <c r="I26" s="31"/>
      <c r="J26" s="31"/>
      <c r="K26" s="22">
        <f>SUM(K22:K25)</f>
        <v>39500.000000000029</v>
      </c>
    </row>
    <row r="27" spans="1:14" ht="18.75">
      <c r="A27" s="1"/>
      <c r="D27" s="26"/>
      <c r="F27" s="11"/>
      <c r="G27" s="11"/>
      <c r="H27" s="11"/>
      <c r="I27" s="11"/>
      <c r="J27" s="11"/>
      <c r="K27" s="27"/>
    </row>
    <row r="28" spans="1:14">
      <c r="A28" s="2" t="s">
        <v>0</v>
      </c>
      <c r="B28" s="2" t="s">
        <v>12</v>
      </c>
      <c r="C28" s="2" t="s">
        <v>6</v>
      </c>
      <c r="D28" s="3" t="s">
        <v>2</v>
      </c>
      <c r="E28" s="2" t="s">
        <v>1</v>
      </c>
      <c r="F28" s="2" t="s">
        <v>124</v>
      </c>
      <c r="G28" s="2" t="s">
        <v>123</v>
      </c>
      <c r="H28" s="2" t="s">
        <v>4</v>
      </c>
      <c r="I28" s="2" t="s">
        <v>15</v>
      </c>
      <c r="J28" s="2" t="s">
        <v>5</v>
      </c>
      <c r="K28" s="2" t="s">
        <v>132</v>
      </c>
      <c r="M28" s="24" t="s">
        <v>133</v>
      </c>
    </row>
    <row r="29" spans="1:14">
      <c r="A29" s="28">
        <v>1</v>
      </c>
      <c r="B29" s="5">
        <v>45394</v>
      </c>
      <c r="C29" s="5" t="s">
        <v>293</v>
      </c>
      <c r="D29" s="6" t="s">
        <v>41</v>
      </c>
      <c r="E29" s="4">
        <v>126.4</v>
      </c>
      <c r="F29" s="4">
        <v>132.80000000000001</v>
      </c>
      <c r="G29" s="4">
        <v>107.4</v>
      </c>
      <c r="H29" s="6" t="s">
        <v>135</v>
      </c>
      <c r="I29" s="4">
        <v>10</v>
      </c>
      <c r="J29" s="4">
        <v>50</v>
      </c>
      <c r="K29" s="4">
        <f t="shared" ref="K29:K36" si="11">I29*J29*(F29-E29)</f>
        <v>3200.0000000000027</v>
      </c>
      <c r="M29" s="1">
        <f>I29*J29*E29</f>
        <v>63200</v>
      </c>
    </row>
    <row r="30" spans="1:14">
      <c r="A30" s="28">
        <v>2</v>
      </c>
      <c r="B30" s="5">
        <v>45397</v>
      </c>
      <c r="C30" s="5" t="s">
        <v>294</v>
      </c>
      <c r="D30" s="6" t="s">
        <v>41</v>
      </c>
      <c r="E30" s="4">
        <v>131.6</v>
      </c>
      <c r="F30" s="4">
        <v>138.19999999999999</v>
      </c>
      <c r="G30" s="4">
        <v>111.8</v>
      </c>
      <c r="H30" s="6" t="s">
        <v>135</v>
      </c>
      <c r="I30" s="4">
        <v>10</v>
      </c>
      <c r="J30" s="4">
        <v>50</v>
      </c>
      <c r="K30" s="4">
        <f t="shared" si="11"/>
        <v>3299.9999999999973</v>
      </c>
      <c r="M30" s="1">
        <f>I30*J30*E30</f>
        <v>65800</v>
      </c>
    </row>
    <row r="31" spans="1:14">
      <c r="A31" s="28">
        <v>3</v>
      </c>
      <c r="B31" s="5">
        <v>45398</v>
      </c>
      <c r="C31" s="5" t="s">
        <v>295</v>
      </c>
      <c r="D31" s="6" t="s">
        <v>41</v>
      </c>
      <c r="E31" s="4">
        <v>60.3</v>
      </c>
      <c r="F31" s="4">
        <v>66.400000000000006</v>
      </c>
      <c r="G31" s="4">
        <v>51.2</v>
      </c>
      <c r="H31" s="6" t="s">
        <v>135</v>
      </c>
      <c r="I31" s="4">
        <v>10</v>
      </c>
      <c r="J31" s="4">
        <v>50</v>
      </c>
      <c r="K31" s="4">
        <f t="shared" si="11"/>
        <v>3050.0000000000041</v>
      </c>
      <c r="M31" s="1">
        <f>I31*J31*E31</f>
        <v>30150</v>
      </c>
    </row>
    <row r="32" spans="1:14">
      <c r="A32" s="28">
        <v>4</v>
      </c>
      <c r="B32" s="5">
        <v>45400</v>
      </c>
      <c r="C32" s="5" t="s">
        <v>295</v>
      </c>
      <c r="D32" s="6" t="s">
        <v>41</v>
      </c>
      <c r="E32" s="4">
        <v>26.1</v>
      </c>
      <c r="F32" s="4">
        <v>28.8</v>
      </c>
      <c r="G32" s="4">
        <v>22.1</v>
      </c>
      <c r="H32" s="6" t="s">
        <v>135</v>
      </c>
      <c r="I32" s="4">
        <v>10</v>
      </c>
      <c r="J32" s="4">
        <v>50</v>
      </c>
      <c r="K32" s="4">
        <f t="shared" si="11"/>
        <v>1349.9999999999995</v>
      </c>
      <c r="M32" s="1">
        <f>I32*J32*E32</f>
        <v>13050</v>
      </c>
    </row>
    <row r="33" spans="1:14">
      <c r="A33" s="28">
        <v>5</v>
      </c>
      <c r="B33" s="5">
        <v>45401</v>
      </c>
      <c r="C33" s="5" t="s">
        <v>296</v>
      </c>
      <c r="D33" s="6" t="s">
        <v>41</v>
      </c>
      <c r="E33" s="4">
        <v>169.4</v>
      </c>
      <c r="F33" s="4">
        <v>186.4</v>
      </c>
      <c r="G33" s="4">
        <v>143.9</v>
      </c>
      <c r="H33" s="6" t="s">
        <v>135</v>
      </c>
      <c r="I33" s="4">
        <v>10</v>
      </c>
      <c r="J33" s="4">
        <v>50</v>
      </c>
      <c r="K33" s="4">
        <f t="shared" si="11"/>
        <v>8500</v>
      </c>
      <c r="M33" s="1">
        <f t="shared" ref="M33:M35" si="12">I33*J33*E33</f>
        <v>84700</v>
      </c>
    </row>
    <row r="34" spans="1:14" ht="16.5" customHeight="1">
      <c r="A34" s="28">
        <v>6</v>
      </c>
      <c r="B34" s="5">
        <v>45404</v>
      </c>
      <c r="C34" s="4" t="s">
        <v>297</v>
      </c>
      <c r="D34" s="6" t="s">
        <v>41</v>
      </c>
      <c r="E34" s="4">
        <v>138.80000000000001</v>
      </c>
      <c r="F34" s="4">
        <v>145.80000000000001</v>
      </c>
      <c r="G34" s="4">
        <v>117.9</v>
      </c>
      <c r="H34" s="8" t="s">
        <v>7</v>
      </c>
      <c r="I34" s="4">
        <v>10</v>
      </c>
      <c r="J34" s="4">
        <v>25</v>
      </c>
      <c r="K34" s="23">
        <f>I34*J34*(G34-E34)</f>
        <v>-5225.0000000000018</v>
      </c>
      <c r="M34">
        <f t="shared" si="12"/>
        <v>34700</v>
      </c>
      <c r="N34" s="1"/>
    </row>
    <row r="35" spans="1:14">
      <c r="A35" s="28">
        <v>7</v>
      </c>
      <c r="B35" s="5">
        <v>45405</v>
      </c>
      <c r="C35" s="5" t="s">
        <v>298</v>
      </c>
      <c r="D35" s="6" t="s">
        <v>41</v>
      </c>
      <c r="E35" s="4">
        <v>72.8</v>
      </c>
      <c r="F35" s="4">
        <v>95.55</v>
      </c>
      <c r="G35" s="4">
        <v>61.8</v>
      </c>
      <c r="H35" s="6" t="s">
        <v>135</v>
      </c>
      <c r="I35" s="4">
        <v>10</v>
      </c>
      <c r="J35" s="4">
        <v>25</v>
      </c>
      <c r="K35" s="4">
        <f t="shared" si="11"/>
        <v>5687.5</v>
      </c>
      <c r="M35" s="1">
        <f t="shared" si="12"/>
        <v>18200</v>
      </c>
    </row>
    <row r="36" spans="1:14">
      <c r="A36" s="28">
        <v>8</v>
      </c>
      <c r="B36" s="5">
        <v>45407</v>
      </c>
      <c r="C36" s="5" t="s">
        <v>298</v>
      </c>
      <c r="D36" s="6" t="s">
        <v>41</v>
      </c>
      <c r="E36" s="4">
        <v>38</v>
      </c>
      <c r="F36" s="4">
        <v>42</v>
      </c>
      <c r="G36" s="4">
        <v>31</v>
      </c>
      <c r="H36" s="6" t="s">
        <v>135</v>
      </c>
      <c r="I36" s="4">
        <v>10</v>
      </c>
      <c r="J36" s="4">
        <v>50</v>
      </c>
      <c r="K36" s="4">
        <f t="shared" si="11"/>
        <v>2000</v>
      </c>
      <c r="M36" s="1">
        <f>I36*J36*E36</f>
        <v>19000</v>
      </c>
    </row>
    <row r="37" spans="1:14" ht="16.5" customHeight="1">
      <c r="A37" s="28">
        <v>9</v>
      </c>
      <c r="B37" s="5">
        <v>45408</v>
      </c>
      <c r="C37" s="5" t="s">
        <v>293</v>
      </c>
      <c r="D37" s="6" t="s">
        <v>41</v>
      </c>
      <c r="E37" s="4">
        <v>157.30000000000001</v>
      </c>
      <c r="F37" s="4">
        <v>173.1</v>
      </c>
      <c r="G37" s="4">
        <v>133.69999999999999</v>
      </c>
      <c r="H37" s="6" t="s">
        <v>135</v>
      </c>
      <c r="I37" s="4">
        <v>10</v>
      </c>
      <c r="J37" s="4">
        <v>25</v>
      </c>
      <c r="K37" s="4">
        <f>I37*J37*(F37-E37)</f>
        <v>3949.9999999999959</v>
      </c>
      <c r="M37" s="1">
        <f t="shared" ref="M37:M38" si="13">I37*J37*E37</f>
        <v>39325</v>
      </c>
      <c r="N37" s="1"/>
    </row>
    <row r="38" spans="1:14">
      <c r="A38" s="28">
        <v>10</v>
      </c>
      <c r="B38" s="5">
        <v>45411</v>
      </c>
      <c r="C38" s="5" t="s">
        <v>300</v>
      </c>
      <c r="D38" s="6" t="s">
        <v>41</v>
      </c>
      <c r="E38" s="4">
        <v>137.1</v>
      </c>
      <c r="F38" s="4">
        <v>150.9</v>
      </c>
      <c r="G38" s="4">
        <v>116.5</v>
      </c>
      <c r="H38" s="6" t="s">
        <v>135</v>
      </c>
      <c r="I38" s="4">
        <v>10</v>
      </c>
      <c r="J38" s="4">
        <v>25</v>
      </c>
      <c r="K38" s="4">
        <f t="shared" ref="K38:K39" si="14">I38*J38*(F38-E38)</f>
        <v>3450.0000000000027</v>
      </c>
      <c r="M38" s="1">
        <f t="shared" si="13"/>
        <v>34275</v>
      </c>
    </row>
    <row r="39" spans="1:14">
      <c r="A39" s="28">
        <v>11</v>
      </c>
      <c r="B39" s="5">
        <v>45412</v>
      </c>
      <c r="C39" s="5" t="s">
        <v>301</v>
      </c>
      <c r="D39" s="6" t="s">
        <v>41</v>
      </c>
      <c r="E39" s="4">
        <v>53.1</v>
      </c>
      <c r="F39" s="4">
        <v>58.5</v>
      </c>
      <c r="G39" s="4">
        <v>45.1</v>
      </c>
      <c r="H39" s="6" t="s">
        <v>135</v>
      </c>
      <c r="I39" s="4">
        <v>10</v>
      </c>
      <c r="J39" s="4">
        <v>25</v>
      </c>
      <c r="K39" s="4">
        <f t="shared" si="14"/>
        <v>1349.9999999999995</v>
      </c>
      <c r="M39" s="1">
        <f>I39*J39*E39</f>
        <v>13275</v>
      </c>
    </row>
    <row r="40" spans="1:14">
      <c r="A40" s="4"/>
      <c r="B40" s="5"/>
      <c r="C40" s="5"/>
      <c r="D40" s="6"/>
      <c r="E40" s="4"/>
      <c r="F40" s="4"/>
      <c r="G40" s="4"/>
      <c r="H40" s="6"/>
      <c r="I40" s="4"/>
      <c r="J40" s="4"/>
      <c r="K40" s="4"/>
    </row>
    <row r="41" spans="1:14" ht="18.75">
      <c r="A41" s="1"/>
      <c r="D41" s="26"/>
      <c r="F41" s="56" t="s">
        <v>299</v>
      </c>
      <c r="G41" s="57"/>
      <c r="H41" s="58"/>
      <c r="I41" s="32"/>
      <c r="J41" s="32"/>
      <c r="K41" s="22">
        <f>SUM(K29:K40)</f>
        <v>30612.5</v>
      </c>
    </row>
    <row r="42" spans="1:14">
      <c r="B42" s="25"/>
      <c r="C42" s="25"/>
      <c r="D42" s="26"/>
      <c r="E42" s="11"/>
      <c r="F42" s="11"/>
      <c r="G42" s="11"/>
      <c r="H42" s="26"/>
      <c r="I42" s="11"/>
      <c r="J42" s="11"/>
      <c r="K42" s="11"/>
    </row>
    <row r="43" spans="1:14">
      <c r="A43" s="2" t="s">
        <v>0</v>
      </c>
      <c r="B43" s="2" t="s">
        <v>12</v>
      </c>
      <c r="C43" s="2" t="s">
        <v>6</v>
      </c>
      <c r="D43" s="3" t="s">
        <v>2</v>
      </c>
      <c r="E43" s="2" t="s">
        <v>1</v>
      </c>
      <c r="F43" s="2" t="s">
        <v>124</v>
      </c>
      <c r="G43" s="2" t="s">
        <v>123</v>
      </c>
      <c r="H43" s="2" t="s">
        <v>4</v>
      </c>
      <c r="I43" s="2" t="s">
        <v>15</v>
      </c>
      <c r="J43" s="2" t="s">
        <v>5</v>
      </c>
      <c r="K43" s="2" t="s">
        <v>132</v>
      </c>
      <c r="M43" s="24" t="s">
        <v>133</v>
      </c>
    </row>
    <row r="44" spans="1:14">
      <c r="A44" s="28">
        <v>1</v>
      </c>
      <c r="B44" s="5">
        <v>45414</v>
      </c>
      <c r="C44" s="5" t="s">
        <v>303</v>
      </c>
      <c r="D44" s="6" t="s">
        <v>41</v>
      </c>
      <c r="E44" s="4">
        <v>82.7</v>
      </c>
      <c r="F44" s="4">
        <v>91</v>
      </c>
      <c r="G44" s="4">
        <v>70.2</v>
      </c>
      <c r="H44" s="6" t="s">
        <v>135</v>
      </c>
      <c r="I44" s="4">
        <v>10</v>
      </c>
      <c r="J44" s="4">
        <v>25</v>
      </c>
      <c r="K44" s="4">
        <f t="shared" ref="K44:K48" si="15">I44*J44*(F44-E44)</f>
        <v>2074.9999999999991</v>
      </c>
      <c r="M44" s="1">
        <f>I44*J44*E44</f>
        <v>20675</v>
      </c>
    </row>
    <row r="45" spans="1:14">
      <c r="A45" s="28">
        <v>2</v>
      </c>
      <c r="B45" s="5">
        <v>45415</v>
      </c>
      <c r="C45" s="5" t="s">
        <v>304</v>
      </c>
      <c r="D45" s="6" t="s">
        <v>41</v>
      </c>
      <c r="E45" s="4">
        <v>161.69999999999999</v>
      </c>
      <c r="F45" s="4">
        <v>177.9</v>
      </c>
      <c r="G45" s="4">
        <v>137.4</v>
      </c>
      <c r="H45" s="6" t="s">
        <v>135</v>
      </c>
      <c r="I45" s="4">
        <v>10</v>
      </c>
      <c r="J45" s="4">
        <v>25</v>
      </c>
      <c r="K45" s="4">
        <f t="shared" si="15"/>
        <v>4050.0000000000041</v>
      </c>
      <c r="M45" s="1">
        <f>I45*J45*E45</f>
        <v>40425</v>
      </c>
    </row>
    <row r="46" spans="1:14">
      <c r="A46" s="28">
        <v>3</v>
      </c>
      <c r="B46" s="5">
        <v>45418</v>
      </c>
      <c r="C46" s="5" t="s">
        <v>305</v>
      </c>
      <c r="D46" s="6" t="s">
        <v>41</v>
      </c>
      <c r="E46" s="4">
        <v>178.5</v>
      </c>
      <c r="F46" s="4">
        <v>186.45</v>
      </c>
      <c r="G46" s="4">
        <v>151.69999999999999</v>
      </c>
      <c r="H46" s="6" t="s">
        <v>135</v>
      </c>
      <c r="I46" s="4">
        <v>10</v>
      </c>
      <c r="J46" s="4">
        <v>25</v>
      </c>
      <c r="K46" s="4">
        <f t="shared" si="15"/>
        <v>1987.4999999999973</v>
      </c>
      <c r="M46" s="1">
        <f>I46*J46*E46</f>
        <v>44625</v>
      </c>
    </row>
    <row r="47" spans="1:14">
      <c r="A47" s="28">
        <v>4</v>
      </c>
      <c r="B47" s="5">
        <v>45420</v>
      </c>
      <c r="C47" s="5" t="s">
        <v>306</v>
      </c>
      <c r="D47" s="6" t="s">
        <v>41</v>
      </c>
      <c r="E47" s="4">
        <v>47.4</v>
      </c>
      <c r="F47" s="4">
        <v>52.2</v>
      </c>
      <c r="G47" s="4">
        <v>40.200000000000003</v>
      </c>
      <c r="H47" s="6" t="s">
        <v>135</v>
      </c>
      <c r="I47" s="4">
        <v>10</v>
      </c>
      <c r="J47" s="4">
        <v>25</v>
      </c>
      <c r="K47" s="4">
        <f t="shared" si="15"/>
        <v>1200.0000000000011</v>
      </c>
      <c r="M47" s="1">
        <f>I47*J47*E47</f>
        <v>11850</v>
      </c>
    </row>
    <row r="48" spans="1:14">
      <c r="A48" s="28">
        <v>5</v>
      </c>
      <c r="B48" s="5">
        <v>45421</v>
      </c>
      <c r="C48" s="5" t="s">
        <v>307</v>
      </c>
      <c r="D48" s="6" t="s">
        <v>41</v>
      </c>
      <c r="E48" s="4">
        <v>114.3</v>
      </c>
      <c r="F48" s="4">
        <v>125.8</v>
      </c>
      <c r="G48" s="4">
        <v>97.1</v>
      </c>
      <c r="H48" s="6" t="s">
        <v>135</v>
      </c>
      <c r="I48" s="4">
        <v>10</v>
      </c>
      <c r="J48" s="4">
        <v>25</v>
      </c>
      <c r="K48" s="4">
        <f t="shared" si="15"/>
        <v>2875</v>
      </c>
      <c r="M48" s="1">
        <f t="shared" ref="M48:M51" si="16">I48*J48*E48</f>
        <v>28575</v>
      </c>
    </row>
    <row r="49" spans="1:14">
      <c r="A49" s="28">
        <v>6</v>
      </c>
      <c r="B49" s="5">
        <v>45422</v>
      </c>
      <c r="C49" s="5" t="s">
        <v>308</v>
      </c>
      <c r="D49" s="6" t="s">
        <v>41</v>
      </c>
      <c r="E49" s="4">
        <v>119.4</v>
      </c>
      <c r="F49" s="4">
        <v>131.4</v>
      </c>
      <c r="G49" s="4">
        <v>101.4</v>
      </c>
      <c r="H49" s="6" t="s">
        <v>135</v>
      </c>
      <c r="I49" s="4">
        <v>10</v>
      </c>
      <c r="J49" s="4">
        <v>25</v>
      </c>
      <c r="K49" s="4">
        <f t="shared" ref="K49" si="17">I49*J49*(F49-E49)</f>
        <v>3000</v>
      </c>
      <c r="M49" s="1">
        <f t="shared" ref="M49" si="18">I49*J49*E49</f>
        <v>29850</v>
      </c>
    </row>
    <row r="50" spans="1:14">
      <c r="A50" s="28">
        <v>7</v>
      </c>
      <c r="B50" s="5">
        <v>45433</v>
      </c>
      <c r="C50" s="5" t="s">
        <v>309</v>
      </c>
      <c r="D50" s="6" t="s">
        <v>41</v>
      </c>
      <c r="E50" s="4">
        <v>127.5</v>
      </c>
      <c r="F50" s="4">
        <v>133.9</v>
      </c>
      <c r="G50" s="4">
        <v>108.3</v>
      </c>
      <c r="H50" s="6" t="s">
        <v>135</v>
      </c>
      <c r="I50" s="4">
        <v>10</v>
      </c>
      <c r="J50" s="4">
        <v>25</v>
      </c>
      <c r="K50" s="4">
        <f t="shared" ref="K50" si="19">I50*J50*(F50-E50)</f>
        <v>1600.0000000000014</v>
      </c>
      <c r="M50" s="1">
        <f t="shared" si="16"/>
        <v>31875</v>
      </c>
    </row>
    <row r="51" spans="1:14" ht="16.5" customHeight="1">
      <c r="A51" s="28">
        <v>8</v>
      </c>
      <c r="B51" s="5">
        <v>45434</v>
      </c>
      <c r="C51" s="4" t="s">
        <v>310</v>
      </c>
      <c r="D51" s="6" t="s">
        <v>41</v>
      </c>
      <c r="E51" s="4">
        <v>129.6</v>
      </c>
      <c r="F51" s="4">
        <v>142.6</v>
      </c>
      <c r="G51" s="4">
        <v>110.1</v>
      </c>
      <c r="H51" s="8" t="s">
        <v>7</v>
      </c>
      <c r="I51" s="4">
        <v>10</v>
      </c>
      <c r="J51" s="4">
        <v>25</v>
      </c>
      <c r="K51" s="23">
        <f>I51*J51*(G51-E51)</f>
        <v>-4875</v>
      </c>
      <c r="M51">
        <f t="shared" si="16"/>
        <v>32400</v>
      </c>
      <c r="N51" s="1"/>
    </row>
    <row r="52" spans="1:14" ht="16.5" customHeight="1">
      <c r="A52" s="28">
        <v>9</v>
      </c>
      <c r="B52" s="5">
        <v>45435</v>
      </c>
      <c r="C52" s="5" t="s">
        <v>311</v>
      </c>
      <c r="D52" s="6" t="s">
        <v>41</v>
      </c>
      <c r="E52" s="4">
        <v>49</v>
      </c>
      <c r="F52" s="4">
        <v>53.9</v>
      </c>
      <c r="G52" s="4">
        <v>41.6</v>
      </c>
      <c r="H52" s="6" t="s">
        <v>135</v>
      </c>
      <c r="I52" s="4">
        <v>10</v>
      </c>
      <c r="J52" s="4">
        <v>25</v>
      </c>
      <c r="K52" s="4">
        <f>I52*J52*(F52-E52)</f>
        <v>1224.9999999999995</v>
      </c>
      <c r="M52" s="1">
        <f t="shared" ref="M52:M53" si="20">I52*J52*E52</f>
        <v>12250</v>
      </c>
      <c r="N52" s="1"/>
    </row>
    <row r="53" spans="1:14">
      <c r="A53" s="28">
        <v>10</v>
      </c>
      <c r="B53" s="5">
        <v>45436</v>
      </c>
      <c r="C53" s="5" t="s">
        <v>312</v>
      </c>
      <c r="D53" s="6" t="s">
        <v>41</v>
      </c>
      <c r="E53" s="4">
        <v>147.9</v>
      </c>
      <c r="F53" s="4">
        <v>162.69999999999999</v>
      </c>
      <c r="G53" s="4">
        <v>125.7</v>
      </c>
      <c r="H53" s="6" t="s">
        <v>135</v>
      </c>
      <c r="I53" s="4">
        <v>10</v>
      </c>
      <c r="J53" s="4">
        <v>25</v>
      </c>
      <c r="K53" s="4">
        <f t="shared" ref="K53:K54" si="21">I53*J53*(F53-E53)</f>
        <v>3699.9999999999959</v>
      </c>
      <c r="M53" s="1">
        <f t="shared" si="20"/>
        <v>36975</v>
      </c>
    </row>
    <row r="54" spans="1:14">
      <c r="A54" s="28">
        <v>11</v>
      </c>
      <c r="B54" s="5">
        <v>45439</v>
      </c>
      <c r="C54" s="5" t="s">
        <v>313</v>
      </c>
      <c r="D54" s="6" t="s">
        <v>41</v>
      </c>
      <c r="E54" s="4">
        <v>136.69999999999999</v>
      </c>
      <c r="F54" s="4">
        <v>150.4</v>
      </c>
      <c r="G54" s="4">
        <v>116.1</v>
      </c>
      <c r="H54" s="6" t="s">
        <v>135</v>
      </c>
      <c r="I54" s="4">
        <v>10</v>
      </c>
      <c r="J54" s="4">
        <v>25</v>
      </c>
      <c r="K54" s="4">
        <f t="shared" si="21"/>
        <v>3425.0000000000041</v>
      </c>
      <c r="M54" s="1">
        <f>I54*J54*E54</f>
        <v>34175</v>
      </c>
    </row>
    <row r="55" spans="1:14" ht="16.5" customHeight="1">
      <c r="A55" s="28">
        <v>12</v>
      </c>
      <c r="B55" s="5">
        <v>45440</v>
      </c>
      <c r="C55" s="5" t="s">
        <v>312</v>
      </c>
      <c r="D55" s="6" t="s">
        <v>41</v>
      </c>
      <c r="E55" s="4">
        <v>115</v>
      </c>
      <c r="F55" s="4">
        <v>120.8</v>
      </c>
      <c r="G55" s="4">
        <v>97.7</v>
      </c>
      <c r="H55" s="6" t="s">
        <v>135</v>
      </c>
      <c r="I55" s="4">
        <v>10</v>
      </c>
      <c r="J55" s="4">
        <v>25</v>
      </c>
      <c r="K55" s="4">
        <f>I55*J55*(F55-E55)</f>
        <v>1449.9999999999993</v>
      </c>
      <c r="M55" s="1">
        <f t="shared" ref="M55:M56" si="22">I55*J55*E55</f>
        <v>28750</v>
      </c>
      <c r="N55" s="1"/>
    </row>
    <row r="56" spans="1:14">
      <c r="A56" s="28">
        <v>13</v>
      </c>
      <c r="B56" s="5">
        <v>45441</v>
      </c>
      <c r="C56" s="5" t="s">
        <v>314</v>
      </c>
      <c r="D56" s="6" t="s">
        <v>41</v>
      </c>
      <c r="E56" s="4">
        <v>96.9</v>
      </c>
      <c r="F56" s="4">
        <v>106.6</v>
      </c>
      <c r="G56" s="4">
        <v>82.3</v>
      </c>
      <c r="H56" s="6" t="s">
        <v>135</v>
      </c>
      <c r="I56" s="4">
        <v>10</v>
      </c>
      <c r="J56" s="4">
        <v>25</v>
      </c>
      <c r="K56" s="4">
        <f t="shared" ref="K56:K57" si="23">I56*J56*(F56-E56)</f>
        <v>2424.9999999999973</v>
      </c>
      <c r="M56" s="1">
        <f t="shared" si="22"/>
        <v>24225</v>
      </c>
    </row>
    <row r="57" spans="1:14">
      <c r="A57" s="28">
        <v>14</v>
      </c>
      <c r="B57" s="5">
        <v>45442</v>
      </c>
      <c r="C57" s="5" t="s">
        <v>305</v>
      </c>
      <c r="D57" s="6" t="s">
        <v>41</v>
      </c>
      <c r="E57" s="4">
        <v>66.7</v>
      </c>
      <c r="F57" s="4">
        <v>70.099999999999994</v>
      </c>
      <c r="G57" s="4">
        <v>56.6</v>
      </c>
      <c r="H57" s="6" t="s">
        <v>135</v>
      </c>
      <c r="I57" s="4">
        <v>10</v>
      </c>
      <c r="J57" s="4">
        <v>25</v>
      </c>
      <c r="K57" s="4">
        <f t="shared" si="23"/>
        <v>849.99999999999784</v>
      </c>
      <c r="M57" s="1">
        <f>I57*J57*E57</f>
        <v>16675</v>
      </c>
    </row>
    <row r="58" spans="1:14">
      <c r="A58" s="28">
        <v>15</v>
      </c>
      <c r="B58" s="5">
        <v>45443</v>
      </c>
      <c r="C58" s="5" t="s">
        <v>311</v>
      </c>
      <c r="D58" s="6" t="s">
        <v>41</v>
      </c>
      <c r="E58" s="4">
        <v>338.7</v>
      </c>
      <c r="F58" s="4">
        <v>372.6</v>
      </c>
      <c r="G58" s="4">
        <v>287.8</v>
      </c>
      <c r="H58" s="6" t="s">
        <v>135</v>
      </c>
      <c r="I58" s="4">
        <v>10</v>
      </c>
      <c r="J58" s="4">
        <v>25</v>
      </c>
      <c r="K58" s="4">
        <f t="shared" ref="K58" si="24">I58*J58*(F58-E58)</f>
        <v>8475.0000000000091</v>
      </c>
      <c r="M58" s="1">
        <f>I58*J58*E58</f>
        <v>84675</v>
      </c>
    </row>
    <row r="59" spans="1:14">
      <c r="A59" s="4"/>
      <c r="B59" s="5"/>
      <c r="C59" s="5"/>
      <c r="D59" s="6"/>
      <c r="E59" s="4"/>
      <c r="F59" s="4"/>
      <c r="G59" s="4"/>
      <c r="H59" s="6"/>
      <c r="I59" s="4"/>
      <c r="J59" s="4"/>
      <c r="K59" s="4"/>
    </row>
    <row r="60" spans="1:14" ht="18.75">
      <c r="A60" s="1"/>
      <c r="D60" s="26"/>
      <c r="F60" s="56" t="s">
        <v>302</v>
      </c>
      <c r="G60" s="57"/>
      <c r="H60" s="58"/>
      <c r="I60" s="32"/>
      <c r="J60" s="32"/>
      <c r="K60" s="22">
        <f>SUM(K44:K59)</f>
        <v>33462.500000000007</v>
      </c>
    </row>
    <row r="62" spans="1:14">
      <c r="A62" s="2" t="s">
        <v>0</v>
      </c>
      <c r="B62" s="2" t="s">
        <v>12</v>
      </c>
      <c r="C62" s="2" t="s">
        <v>6</v>
      </c>
      <c r="D62" s="3" t="s">
        <v>2</v>
      </c>
      <c r="E62" s="2" t="s">
        <v>1</v>
      </c>
      <c r="F62" s="2" t="s">
        <v>124</v>
      </c>
      <c r="G62" s="2" t="s">
        <v>123</v>
      </c>
      <c r="H62" s="2" t="s">
        <v>4</v>
      </c>
      <c r="I62" s="2" t="s">
        <v>15</v>
      </c>
      <c r="J62" s="2" t="s">
        <v>5</v>
      </c>
      <c r="K62" s="2" t="s">
        <v>132</v>
      </c>
      <c r="M62" s="24" t="s">
        <v>133</v>
      </c>
    </row>
    <row r="63" spans="1:14">
      <c r="A63" s="28">
        <v>1</v>
      </c>
      <c r="B63" s="5">
        <v>45447</v>
      </c>
      <c r="C63" s="5" t="s">
        <v>316</v>
      </c>
      <c r="D63" s="6" t="s">
        <v>41</v>
      </c>
      <c r="E63" s="4">
        <v>318.3</v>
      </c>
      <c r="F63" s="4">
        <v>350.2</v>
      </c>
      <c r="G63" s="4">
        <v>270.5</v>
      </c>
      <c r="H63" s="6" t="s">
        <v>135</v>
      </c>
      <c r="I63" s="4">
        <v>10</v>
      </c>
      <c r="J63" s="4">
        <v>25</v>
      </c>
      <c r="K63" s="4">
        <f t="shared" ref="K63:K69" si="25">I63*J63*(F63-E63)</f>
        <v>7974.9999999999945</v>
      </c>
      <c r="M63" s="1">
        <f>I63*J63*E63</f>
        <v>79575</v>
      </c>
    </row>
    <row r="64" spans="1:14">
      <c r="A64" s="28">
        <v>2</v>
      </c>
      <c r="B64" s="5">
        <v>45448</v>
      </c>
      <c r="C64" s="5" t="s">
        <v>317</v>
      </c>
      <c r="D64" s="6" t="s">
        <v>41</v>
      </c>
      <c r="E64" s="4">
        <v>248.9</v>
      </c>
      <c r="F64" s="4">
        <v>273.8</v>
      </c>
      <c r="G64" s="4">
        <v>211.5</v>
      </c>
      <c r="H64" s="6" t="s">
        <v>135</v>
      </c>
      <c r="I64" s="4">
        <v>10</v>
      </c>
      <c r="J64" s="4">
        <v>25</v>
      </c>
      <c r="K64" s="4">
        <f t="shared" si="25"/>
        <v>6225.0000000000018</v>
      </c>
      <c r="M64" s="1">
        <f>I64*J64*E64</f>
        <v>62225</v>
      </c>
    </row>
    <row r="65" spans="1:14">
      <c r="A65" s="28">
        <v>3</v>
      </c>
      <c r="B65" s="5">
        <v>45449</v>
      </c>
      <c r="C65" s="5" t="s">
        <v>318</v>
      </c>
      <c r="D65" s="6" t="s">
        <v>41</v>
      </c>
      <c r="E65" s="4">
        <v>140.80000000000001</v>
      </c>
      <c r="F65" s="4">
        <v>154.9</v>
      </c>
      <c r="G65" s="4">
        <v>119.6</v>
      </c>
      <c r="H65" s="6" t="s">
        <v>135</v>
      </c>
      <c r="I65" s="4">
        <v>10</v>
      </c>
      <c r="J65" s="4">
        <v>25</v>
      </c>
      <c r="K65" s="4">
        <f t="shared" si="25"/>
        <v>3524.9999999999986</v>
      </c>
      <c r="M65" s="1">
        <f>I65*J65*E65</f>
        <v>35200</v>
      </c>
    </row>
    <row r="66" spans="1:14">
      <c r="A66" s="28">
        <v>4</v>
      </c>
      <c r="B66" s="5">
        <v>45453</v>
      </c>
      <c r="C66" s="5" t="s">
        <v>313</v>
      </c>
      <c r="D66" s="6" t="s">
        <v>41</v>
      </c>
      <c r="E66" s="4">
        <v>210.2</v>
      </c>
      <c r="F66" s="4">
        <v>231.3</v>
      </c>
      <c r="G66" s="4">
        <v>178.6</v>
      </c>
      <c r="H66" s="6" t="s">
        <v>135</v>
      </c>
      <c r="I66" s="4">
        <v>10</v>
      </c>
      <c r="J66" s="4">
        <v>25</v>
      </c>
      <c r="K66" s="4">
        <f t="shared" si="25"/>
        <v>5275.0000000000055</v>
      </c>
      <c r="M66" s="1">
        <f>I66*J66*E66</f>
        <v>52550</v>
      </c>
    </row>
    <row r="67" spans="1:14">
      <c r="A67" s="28">
        <v>5</v>
      </c>
      <c r="B67" s="5">
        <v>45454</v>
      </c>
      <c r="C67" s="5" t="s">
        <v>319</v>
      </c>
      <c r="D67" s="6" t="s">
        <v>41</v>
      </c>
      <c r="E67" s="4">
        <v>127.5</v>
      </c>
      <c r="F67" s="4">
        <v>140.30000000000001</v>
      </c>
      <c r="G67" s="4">
        <v>108.3</v>
      </c>
      <c r="H67" s="6" t="s">
        <v>135</v>
      </c>
      <c r="I67" s="4">
        <v>10</v>
      </c>
      <c r="J67" s="4">
        <v>25</v>
      </c>
      <c r="K67" s="4">
        <f t="shared" si="25"/>
        <v>3200.0000000000027</v>
      </c>
      <c r="M67" s="1">
        <f t="shared" ref="M67:M72" si="26">I67*J67*E67</f>
        <v>31875</v>
      </c>
    </row>
    <row r="68" spans="1:14">
      <c r="A68" s="28">
        <v>6</v>
      </c>
      <c r="B68" s="5">
        <v>45456</v>
      </c>
      <c r="C68" s="5" t="s">
        <v>320</v>
      </c>
      <c r="D68" s="6" t="s">
        <v>41</v>
      </c>
      <c r="E68" s="4">
        <v>48</v>
      </c>
      <c r="F68" s="4">
        <v>52</v>
      </c>
      <c r="G68" s="4">
        <v>40</v>
      </c>
      <c r="H68" s="6" t="s">
        <v>135</v>
      </c>
      <c r="I68" s="4">
        <v>10</v>
      </c>
      <c r="J68" s="4">
        <v>25</v>
      </c>
      <c r="K68" s="4">
        <f t="shared" si="25"/>
        <v>1000</v>
      </c>
      <c r="M68" s="1">
        <f t="shared" si="26"/>
        <v>12000</v>
      </c>
    </row>
    <row r="69" spans="1:14">
      <c r="A69" s="28">
        <v>7</v>
      </c>
      <c r="B69" s="5">
        <v>45457</v>
      </c>
      <c r="C69" s="5" t="s">
        <v>321</v>
      </c>
      <c r="D69" s="6" t="s">
        <v>41</v>
      </c>
      <c r="E69" s="4">
        <v>121</v>
      </c>
      <c r="F69" s="4">
        <v>133</v>
      </c>
      <c r="G69" s="4">
        <v>102</v>
      </c>
      <c r="H69" s="6" t="s">
        <v>135</v>
      </c>
      <c r="I69" s="4">
        <v>10</v>
      </c>
      <c r="J69" s="4">
        <v>25</v>
      </c>
      <c r="K69" s="4">
        <f t="shared" si="25"/>
        <v>3000</v>
      </c>
      <c r="M69" s="1">
        <f t="shared" si="26"/>
        <v>30250</v>
      </c>
    </row>
    <row r="70" spans="1:14">
      <c r="A70" s="28">
        <v>8</v>
      </c>
      <c r="B70" s="5">
        <v>45461</v>
      </c>
      <c r="C70" s="5" t="s">
        <v>322</v>
      </c>
      <c r="D70" s="6" t="s">
        <v>41</v>
      </c>
      <c r="E70" s="4">
        <v>88</v>
      </c>
      <c r="F70" s="4">
        <v>96</v>
      </c>
      <c r="G70" s="4">
        <v>80</v>
      </c>
      <c r="H70" s="6" t="s">
        <v>135</v>
      </c>
      <c r="I70" s="4">
        <v>10</v>
      </c>
      <c r="J70" s="4">
        <v>25</v>
      </c>
      <c r="K70" s="4">
        <f t="shared" ref="K70" si="27">I70*J70*(F70-E70)</f>
        <v>2000</v>
      </c>
      <c r="M70" s="1">
        <f t="shared" ref="M70" si="28">I70*J70*E70</f>
        <v>22000</v>
      </c>
    </row>
    <row r="71" spans="1:14" ht="16.5" customHeight="1">
      <c r="A71" s="28">
        <v>9</v>
      </c>
      <c r="B71" s="5">
        <v>45462</v>
      </c>
      <c r="C71" s="5" t="s">
        <v>323</v>
      </c>
      <c r="D71" s="6" t="s">
        <v>41</v>
      </c>
      <c r="E71" s="4">
        <v>78</v>
      </c>
      <c r="F71" s="4">
        <v>85</v>
      </c>
      <c r="G71" s="4">
        <v>66</v>
      </c>
      <c r="H71" s="6" t="s">
        <v>135</v>
      </c>
      <c r="I71" s="4">
        <v>10</v>
      </c>
      <c r="J71" s="4">
        <v>25</v>
      </c>
      <c r="K71" s="4">
        <f>I71*J71*(F71-E71)</f>
        <v>1750</v>
      </c>
      <c r="M71" s="1">
        <f t="shared" si="26"/>
        <v>19500</v>
      </c>
      <c r="N71" s="1"/>
    </row>
    <row r="72" spans="1:14">
      <c r="A72" s="28">
        <v>10</v>
      </c>
      <c r="B72" s="5">
        <v>45463</v>
      </c>
      <c r="C72" s="5" t="s">
        <v>324</v>
      </c>
      <c r="D72" s="6" t="s">
        <v>41</v>
      </c>
      <c r="E72" s="4">
        <v>65.3</v>
      </c>
      <c r="F72" s="4">
        <v>71.900000000000006</v>
      </c>
      <c r="G72" s="4">
        <v>55.5</v>
      </c>
      <c r="H72" s="6" t="s">
        <v>135</v>
      </c>
      <c r="I72" s="4">
        <v>10</v>
      </c>
      <c r="J72" s="4">
        <v>25</v>
      </c>
      <c r="K72" s="4">
        <f t="shared" ref="K72:K73" si="29">I72*J72*(F72-E72)</f>
        <v>1650.000000000002</v>
      </c>
      <c r="M72" s="1">
        <f t="shared" si="26"/>
        <v>16325</v>
      </c>
    </row>
    <row r="73" spans="1:14">
      <c r="A73" s="28">
        <v>11</v>
      </c>
      <c r="B73" s="5">
        <v>45463</v>
      </c>
      <c r="C73" s="5" t="s">
        <v>325</v>
      </c>
      <c r="D73" s="6" t="s">
        <v>41</v>
      </c>
      <c r="E73" s="4">
        <v>29.6</v>
      </c>
      <c r="F73" s="4">
        <v>32.6</v>
      </c>
      <c r="G73" s="4">
        <v>25.1</v>
      </c>
      <c r="H73" s="6" t="s">
        <v>135</v>
      </c>
      <c r="I73" s="4">
        <v>10</v>
      </c>
      <c r="J73" s="4">
        <v>25</v>
      </c>
      <c r="K73" s="4">
        <f t="shared" si="29"/>
        <v>750</v>
      </c>
      <c r="M73" s="1">
        <f>I73*J73*E73</f>
        <v>7400</v>
      </c>
    </row>
    <row r="74" spans="1:14" ht="16.5" customHeight="1">
      <c r="A74" s="28">
        <v>12</v>
      </c>
      <c r="B74" s="5">
        <v>45464</v>
      </c>
      <c r="C74" s="5" t="s">
        <v>323</v>
      </c>
      <c r="D74" s="6" t="s">
        <v>41</v>
      </c>
      <c r="E74" s="4">
        <v>118.4</v>
      </c>
      <c r="F74" s="4">
        <v>130.30000000000001</v>
      </c>
      <c r="G74" s="4">
        <v>100.6</v>
      </c>
      <c r="H74" s="6" t="s">
        <v>135</v>
      </c>
      <c r="I74" s="4">
        <v>10</v>
      </c>
      <c r="J74" s="4">
        <v>25</v>
      </c>
      <c r="K74" s="4">
        <f>I74*J74*(F74-E74)</f>
        <v>2975.0000000000014</v>
      </c>
      <c r="M74" s="1">
        <f t="shared" ref="M74:M75" si="30">I74*J74*E74</f>
        <v>29600</v>
      </c>
      <c r="N74" s="1"/>
    </row>
    <row r="75" spans="1:14">
      <c r="A75" s="28">
        <v>13</v>
      </c>
      <c r="B75" s="5">
        <v>45467</v>
      </c>
      <c r="C75" s="5" t="s">
        <v>321</v>
      </c>
      <c r="D75" s="6" t="s">
        <v>41</v>
      </c>
      <c r="E75" s="4">
        <v>112.2</v>
      </c>
      <c r="F75" s="4">
        <v>123.5</v>
      </c>
      <c r="G75" s="4">
        <v>95.3</v>
      </c>
      <c r="H75" s="6" t="s">
        <v>135</v>
      </c>
      <c r="I75" s="4">
        <v>10</v>
      </c>
      <c r="J75" s="4">
        <v>25</v>
      </c>
      <c r="K75" s="4">
        <f t="shared" ref="K75:K77" si="31">I75*J75*(F75-E75)</f>
        <v>2824.9999999999991</v>
      </c>
      <c r="M75" s="1">
        <f t="shared" si="30"/>
        <v>28050</v>
      </c>
    </row>
    <row r="76" spans="1:14">
      <c r="A76" s="28">
        <v>14</v>
      </c>
      <c r="B76" s="5">
        <v>45467</v>
      </c>
      <c r="C76" s="5" t="s">
        <v>326</v>
      </c>
      <c r="D76" s="6" t="s">
        <v>327</v>
      </c>
      <c r="E76" s="4">
        <v>283</v>
      </c>
      <c r="F76" s="4">
        <v>311</v>
      </c>
      <c r="G76" s="4">
        <v>240</v>
      </c>
      <c r="H76" s="6" t="s">
        <v>135</v>
      </c>
      <c r="I76" s="4">
        <v>10</v>
      </c>
      <c r="J76" s="4">
        <v>15</v>
      </c>
      <c r="K76" s="4">
        <f t="shared" si="31"/>
        <v>4200</v>
      </c>
      <c r="M76" s="1">
        <f>I76*J76*E76</f>
        <v>42450</v>
      </c>
    </row>
    <row r="77" spans="1:14">
      <c r="A77" s="28">
        <v>15</v>
      </c>
      <c r="B77" s="5">
        <v>45468</v>
      </c>
      <c r="C77" s="5" t="s">
        <v>322</v>
      </c>
      <c r="D77" s="6" t="s">
        <v>41</v>
      </c>
      <c r="E77" s="4">
        <v>112.2</v>
      </c>
      <c r="F77" s="4">
        <v>123.5</v>
      </c>
      <c r="G77" s="4">
        <v>95.3</v>
      </c>
      <c r="H77" s="6" t="s">
        <v>135</v>
      </c>
      <c r="I77" s="4">
        <v>10</v>
      </c>
      <c r="J77" s="4">
        <v>25</v>
      </c>
      <c r="K77" s="4">
        <f t="shared" si="31"/>
        <v>2824.9999999999991</v>
      </c>
      <c r="M77" s="1">
        <f>I77*J77*E77</f>
        <v>28050</v>
      </c>
    </row>
    <row r="78" spans="1:14">
      <c r="A78" s="28">
        <v>16</v>
      </c>
      <c r="B78" s="5">
        <v>45468</v>
      </c>
      <c r="C78" s="5" t="s">
        <v>328</v>
      </c>
      <c r="D78" s="6" t="s">
        <v>78</v>
      </c>
      <c r="E78" s="4">
        <v>3.1</v>
      </c>
      <c r="F78" s="4">
        <v>4.3</v>
      </c>
      <c r="G78" s="4">
        <v>1.7</v>
      </c>
      <c r="H78" s="6" t="s">
        <v>137</v>
      </c>
      <c r="I78" s="4">
        <v>10</v>
      </c>
      <c r="J78" s="4">
        <v>1800</v>
      </c>
      <c r="K78" s="4">
        <f t="shared" ref="K78:K79" si="32">I78*J78*(F78-E78)</f>
        <v>21599.999999999996</v>
      </c>
      <c r="M78" s="1">
        <f t="shared" ref="M78" si="33">I78*J78*E78</f>
        <v>55800</v>
      </c>
    </row>
    <row r="79" spans="1:14">
      <c r="A79" s="28">
        <v>17</v>
      </c>
      <c r="B79" s="5">
        <v>45468</v>
      </c>
      <c r="C79" s="5" t="s">
        <v>329</v>
      </c>
      <c r="D79" s="6" t="s">
        <v>327</v>
      </c>
      <c r="E79" s="4">
        <v>211</v>
      </c>
      <c r="F79" s="4">
        <v>232</v>
      </c>
      <c r="G79" s="4">
        <v>179</v>
      </c>
      <c r="H79" s="6" t="s">
        <v>135</v>
      </c>
      <c r="I79" s="4">
        <v>10</v>
      </c>
      <c r="J79" s="4">
        <v>15</v>
      </c>
      <c r="K79" s="4">
        <f t="shared" si="32"/>
        <v>3150</v>
      </c>
      <c r="M79" s="1">
        <f>I79*J79*E79</f>
        <v>31650</v>
      </c>
    </row>
    <row r="80" spans="1:14">
      <c r="A80" s="28">
        <v>18</v>
      </c>
      <c r="B80" s="5">
        <v>45469</v>
      </c>
      <c r="C80" s="5" t="s">
        <v>330</v>
      </c>
      <c r="D80" s="6" t="s">
        <v>327</v>
      </c>
      <c r="E80" s="4">
        <v>196</v>
      </c>
      <c r="F80" s="4">
        <v>215</v>
      </c>
      <c r="G80" s="4">
        <v>166</v>
      </c>
      <c r="H80" s="6" t="s">
        <v>135</v>
      </c>
      <c r="I80" s="4">
        <v>10</v>
      </c>
      <c r="J80" s="4">
        <v>15</v>
      </c>
      <c r="K80" s="4">
        <f t="shared" ref="K80:K82" si="34">I80*J80*(F80-E80)</f>
        <v>2850</v>
      </c>
      <c r="M80" s="1">
        <f>I80*J80*E80</f>
        <v>29400</v>
      </c>
    </row>
    <row r="81" spans="1:14">
      <c r="A81" s="28">
        <v>19</v>
      </c>
      <c r="B81" s="5">
        <v>45469</v>
      </c>
      <c r="C81" s="5" t="s">
        <v>331</v>
      </c>
      <c r="D81" s="6" t="s">
        <v>41</v>
      </c>
      <c r="E81" s="4">
        <v>84</v>
      </c>
      <c r="F81" s="4">
        <v>92</v>
      </c>
      <c r="G81" s="4">
        <v>71</v>
      </c>
      <c r="H81" s="6" t="s">
        <v>135</v>
      </c>
      <c r="I81" s="4">
        <v>10</v>
      </c>
      <c r="J81" s="4">
        <v>25</v>
      </c>
      <c r="K81" s="4">
        <f t="shared" si="34"/>
        <v>2000</v>
      </c>
      <c r="M81" s="1">
        <f t="shared" ref="M81:M83" si="35">I81*J81*E81</f>
        <v>21000</v>
      </c>
    </row>
    <row r="82" spans="1:14">
      <c r="A82" s="28">
        <v>20</v>
      </c>
      <c r="B82" s="5">
        <v>45469</v>
      </c>
      <c r="C82" s="5" t="s">
        <v>332</v>
      </c>
      <c r="D82" s="6" t="s">
        <v>10</v>
      </c>
      <c r="E82" s="4">
        <v>13.7</v>
      </c>
      <c r="F82" s="4">
        <v>21.7</v>
      </c>
      <c r="G82" s="4">
        <v>3.7</v>
      </c>
      <c r="H82" s="6" t="s">
        <v>137</v>
      </c>
      <c r="I82" s="4">
        <v>10</v>
      </c>
      <c r="J82" s="4">
        <v>250</v>
      </c>
      <c r="K82" s="4">
        <f t="shared" si="34"/>
        <v>20000</v>
      </c>
      <c r="M82" s="1">
        <f t="shared" si="35"/>
        <v>34250</v>
      </c>
    </row>
    <row r="83" spans="1:14" ht="16.5" customHeight="1">
      <c r="A83" s="28">
        <v>21</v>
      </c>
      <c r="B83" s="5">
        <v>45470</v>
      </c>
      <c r="C83" s="4" t="s">
        <v>333</v>
      </c>
      <c r="D83" s="6" t="s">
        <v>111</v>
      </c>
      <c r="E83" s="4">
        <v>5.6</v>
      </c>
      <c r="F83" s="4">
        <v>7.2</v>
      </c>
      <c r="G83" s="4">
        <v>1.6</v>
      </c>
      <c r="H83" s="8" t="s">
        <v>7</v>
      </c>
      <c r="I83" s="4">
        <v>10</v>
      </c>
      <c r="J83" s="4">
        <v>625</v>
      </c>
      <c r="K83" s="23">
        <f>I83*J83*(G83-E83)</f>
        <v>-24999.999999999996</v>
      </c>
      <c r="M83">
        <f t="shared" si="35"/>
        <v>35000</v>
      </c>
      <c r="N83" s="1"/>
    </row>
    <row r="84" spans="1:14" ht="16.5" customHeight="1">
      <c r="A84" s="28">
        <v>22</v>
      </c>
      <c r="B84" s="5">
        <v>45470</v>
      </c>
      <c r="C84" s="4" t="s">
        <v>335</v>
      </c>
      <c r="D84" s="6" t="s">
        <v>327</v>
      </c>
      <c r="E84" s="4">
        <v>470</v>
      </c>
      <c r="F84" s="4">
        <v>517</v>
      </c>
      <c r="G84" s="4">
        <v>399</v>
      </c>
      <c r="H84" s="8" t="s">
        <v>7</v>
      </c>
      <c r="I84" s="4">
        <v>10</v>
      </c>
      <c r="J84" s="4">
        <v>15</v>
      </c>
      <c r="K84" s="23">
        <f>I84*J84*(G84-E84)</f>
        <v>-10650</v>
      </c>
      <c r="M84">
        <f t="shared" ref="M84:M85" si="36">I84*J84*E84</f>
        <v>70500</v>
      </c>
      <c r="N84" s="1"/>
    </row>
    <row r="85" spans="1:14">
      <c r="A85" s="28">
        <v>23</v>
      </c>
      <c r="B85" s="5">
        <v>45470</v>
      </c>
      <c r="C85" s="5" t="s">
        <v>334</v>
      </c>
      <c r="D85" s="6" t="s">
        <v>41</v>
      </c>
      <c r="E85" s="4">
        <v>51</v>
      </c>
      <c r="F85" s="4">
        <v>56</v>
      </c>
      <c r="G85" s="4">
        <v>43</v>
      </c>
      <c r="H85" s="6" t="s">
        <v>135</v>
      </c>
      <c r="I85" s="4">
        <v>10</v>
      </c>
      <c r="J85" s="4">
        <v>25</v>
      </c>
      <c r="K85" s="4">
        <f t="shared" ref="K85:K88" si="37">I85*J85*(F85-E85)</f>
        <v>1250</v>
      </c>
      <c r="M85" s="1">
        <f t="shared" si="36"/>
        <v>12750</v>
      </c>
    </row>
    <row r="86" spans="1:14">
      <c r="A86" s="28">
        <v>24</v>
      </c>
      <c r="B86" s="5">
        <v>45471</v>
      </c>
      <c r="C86" s="5" t="s">
        <v>336</v>
      </c>
      <c r="D86" s="6" t="s">
        <v>327</v>
      </c>
      <c r="E86" s="4">
        <v>395</v>
      </c>
      <c r="F86" s="4">
        <v>434</v>
      </c>
      <c r="G86" s="4">
        <v>335</v>
      </c>
      <c r="H86" s="6" t="s">
        <v>135</v>
      </c>
      <c r="I86" s="4">
        <v>10</v>
      </c>
      <c r="J86" s="4">
        <v>15</v>
      </c>
      <c r="K86" s="4">
        <f t="shared" si="37"/>
        <v>5850</v>
      </c>
      <c r="M86" s="1">
        <f>I86*J86*E86</f>
        <v>59250</v>
      </c>
    </row>
    <row r="87" spans="1:14">
      <c r="A87" s="28">
        <v>25</v>
      </c>
      <c r="B87" s="5">
        <v>45471</v>
      </c>
      <c r="C87" s="5" t="s">
        <v>57</v>
      </c>
      <c r="D87" s="6" t="s">
        <v>337</v>
      </c>
      <c r="E87" s="4">
        <v>143</v>
      </c>
      <c r="F87" s="4">
        <v>146.4</v>
      </c>
      <c r="G87" s="4">
        <v>134.6</v>
      </c>
      <c r="H87" s="6" t="s">
        <v>138</v>
      </c>
      <c r="I87" s="4">
        <v>10</v>
      </c>
      <c r="J87" s="4">
        <v>300</v>
      </c>
      <c r="K87" s="4">
        <f t="shared" si="37"/>
        <v>10200.000000000016</v>
      </c>
      <c r="M87" s="1">
        <f>I87*J87*E87</f>
        <v>429000</v>
      </c>
    </row>
    <row r="88" spans="1:14">
      <c r="A88" s="28">
        <v>26</v>
      </c>
      <c r="B88" s="5">
        <v>45471</v>
      </c>
      <c r="C88" s="5" t="s">
        <v>338</v>
      </c>
      <c r="D88" s="6" t="s">
        <v>41</v>
      </c>
      <c r="E88" s="4">
        <v>190</v>
      </c>
      <c r="F88" s="4">
        <v>209</v>
      </c>
      <c r="G88" s="4">
        <v>100.6</v>
      </c>
      <c r="H88" s="6" t="s">
        <v>135</v>
      </c>
      <c r="I88" s="4">
        <v>10</v>
      </c>
      <c r="J88" s="4">
        <v>25</v>
      </c>
      <c r="K88" s="4">
        <f t="shared" si="37"/>
        <v>4750</v>
      </c>
      <c r="M88" s="1">
        <f t="shared" ref="M88" si="38">I88*J88*E88</f>
        <v>47500</v>
      </c>
    </row>
    <row r="89" spans="1:14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4" ht="18.75">
      <c r="A90" s="1"/>
      <c r="D90" s="26"/>
      <c r="F90" s="59" t="s">
        <v>315</v>
      </c>
      <c r="G90" s="60"/>
      <c r="H90" s="61"/>
      <c r="I90" s="33"/>
      <c r="J90" s="33"/>
      <c r="K90" s="22">
        <f>SUM(K62:K89)</f>
        <v>85175.000000000015</v>
      </c>
    </row>
    <row r="93" spans="1:14">
      <c r="A93" s="2" t="s">
        <v>0</v>
      </c>
      <c r="B93" s="2" t="s">
        <v>12</v>
      </c>
      <c r="C93" s="2" t="s">
        <v>6</v>
      </c>
      <c r="D93" s="3" t="s">
        <v>2</v>
      </c>
      <c r="E93" s="2" t="s">
        <v>1</v>
      </c>
      <c r="F93" s="2" t="s">
        <v>124</v>
      </c>
      <c r="G93" s="2" t="s">
        <v>123</v>
      </c>
      <c r="H93" s="2" t="s">
        <v>4</v>
      </c>
      <c r="I93" s="2" t="s">
        <v>15</v>
      </c>
      <c r="J93" s="2" t="s">
        <v>5</v>
      </c>
      <c r="K93" s="2" t="s">
        <v>132</v>
      </c>
      <c r="M93" s="24" t="s">
        <v>133</v>
      </c>
    </row>
    <row r="94" spans="1:14">
      <c r="A94" s="28">
        <v>1</v>
      </c>
      <c r="B94" s="5">
        <v>45474</v>
      </c>
      <c r="C94" s="5" t="s">
        <v>339</v>
      </c>
      <c r="D94" s="6" t="s">
        <v>41</v>
      </c>
      <c r="E94" s="4">
        <v>90</v>
      </c>
      <c r="F94" s="4">
        <v>99</v>
      </c>
      <c r="G94" s="4">
        <v>76</v>
      </c>
      <c r="H94" s="6" t="s">
        <v>135</v>
      </c>
      <c r="I94" s="4">
        <v>10</v>
      </c>
      <c r="J94" s="4">
        <v>25</v>
      </c>
      <c r="K94" s="4">
        <f t="shared" ref="K94:K104" si="39">I94*J94*(F94-E94)</f>
        <v>2250</v>
      </c>
      <c r="M94" s="1">
        <f>I94*J94*E94</f>
        <v>22500</v>
      </c>
    </row>
    <row r="95" spans="1:14">
      <c r="A95" s="28">
        <v>2</v>
      </c>
      <c r="B95" s="5">
        <v>45474</v>
      </c>
      <c r="C95" s="5" t="s">
        <v>340</v>
      </c>
      <c r="D95" s="6" t="s">
        <v>121</v>
      </c>
      <c r="E95" s="4">
        <v>40.200000000000003</v>
      </c>
      <c r="F95" s="4">
        <v>43.1</v>
      </c>
      <c r="G95" s="4">
        <v>36.6</v>
      </c>
      <c r="H95" s="6" t="s">
        <v>137</v>
      </c>
      <c r="I95" s="4">
        <v>10</v>
      </c>
      <c r="J95" s="4">
        <v>700</v>
      </c>
      <c r="K95" s="4">
        <f t="shared" si="39"/>
        <v>20299.999999999989</v>
      </c>
      <c r="M95" s="1">
        <f>I95*J95*E95</f>
        <v>281400</v>
      </c>
    </row>
    <row r="96" spans="1:14">
      <c r="A96" s="28">
        <v>3</v>
      </c>
      <c r="B96" s="5">
        <v>45474</v>
      </c>
      <c r="C96" s="5" t="s">
        <v>341</v>
      </c>
      <c r="D96" s="6" t="s">
        <v>327</v>
      </c>
      <c r="E96" s="4">
        <v>265</v>
      </c>
      <c r="F96" s="4">
        <v>291</v>
      </c>
      <c r="G96" s="4">
        <v>225</v>
      </c>
      <c r="H96" s="6" t="s">
        <v>135</v>
      </c>
      <c r="I96" s="4">
        <v>10</v>
      </c>
      <c r="J96" s="4">
        <v>15</v>
      </c>
      <c r="K96" s="4">
        <f t="shared" si="39"/>
        <v>3900</v>
      </c>
      <c r="M96" s="1">
        <f>I96*J96*E96</f>
        <v>39750</v>
      </c>
    </row>
    <row r="97" spans="1:14">
      <c r="A97" s="28">
        <v>4</v>
      </c>
      <c r="B97" s="5">
        <v>45475</v>
      </c>
      <c r="C97" s="5" t="s">
        <v>339</v>
      </c>
      <c r="D97" s="6" t="s">
        <v>41</v>
      </c>
      <c r="E97" s="4">
        <v>87</v>
      </c>
      <c r="F97" s="4">
        <v>95</v>
      </c>
      <c r="G97" s="4">
        <v>73</v>
      </c>
      <c r="H97" s="6" t="s">
        <v>135</v>
      </c>
      <c r="I97" s="4">
        <v>10</v>
      </c>
      <c r="J97" s="4">
        <v>25</v>
      </c>
      <c r="K97" s="4">
        <f t="shared" si="39"/>
        <v>2000</v>
      </c>
      <c r="M97" s="1">
        <f>I97*J97*E97</f>
        <v>21750</v>
      </c>
    </row>
    <row r="98" spans="1:14">
      <c r="A98" s="28">
        <v>5</v>
      </c>
      <c r="B98" s="5">
        <v>45475</v>
      </c>
      <c r="C98" s="5" t="s">
        <v>341</v>
      </c>
      <c r="D98" s="6" t="s">
        <v>327</v>
      </c>
      <c r="E98" s="4">
        <v>204</v>
      </c>
      <c r="F98" s="4">
        <v>224</v>
      </c>
      <c r="G98" s="4">
        <v>173</v>
      </c>
      <c r="H98" s="6" t="s">
        <v>135</v>
      </c>
      <c r="I98" s="4">
        <v>10</v>
      </c>
      <c r="J98" s="4">
        <v>15</v>
      </c>
      <c r="K98" s="4">
        <f t="shared" si="39"/>
        <v>3000</v>
      </c>
      <c r="M98" s="1">
        <f t="shared" ref="M98:M107" si="40">I98*J98*E98</f>
        <v>30600</v>
      </c>
    </row>
    <row r="99" spans="1:14">
      <c r="A99" s="28">
        <v>6</v>
      </c>
      <c r="B99" s="5">
        <v>45476</v>
      </c>
      <c r="C99" s="5" t="s">
        <v>342</v>
      </c>
      <c r="D99" s="6" t="s">
        <v>111</v>
      </c>
      <c r="E99" s="4">
        <v>29.8</v>
      </c>
      <c r="F99" s="4">
        <v>33</v>
      </c>
      <c r="G99" s="4">
        <v>25.8</v>
      </c>
      <c r="H99" s="6" t="s">
        <v>137</v>
      </c>
      <c r="I99" s="4">
        <v>10</v>
      </c>
      <c r="J99" s="4">
        <v>625</v>
      </c>
      <c r="K99" s="4">
        <f t="shared" si="39"/>
        <v>19999.999999999996</v>
      </c>
      <c r="M99" s="1">
        <f t="shared" si="40"/>
        <v>186250</v>
      </c>
    </row>
    <row r="100" spans="1:14">
      <c r="A100" s="28">
        <v>7</v>
      </c>
      <c r="B100" s="5">
        <v>45476</v>
      </c>
      <c r="C100" s="5" t="s">
        <v>343</v>
      </c>
      <c r="D100" s="6" t="s">
        <v>41</v>
      </c>
      <c r="E100" s="4">
        <v>72</v>
      </c>
      <c r="F100" s="4">
        <v>79</v>
      </c>
      <c r="G100" s="4">
        <v>61</v>
      </c>
      <c r="H100" s="6" t="s">
        <v>135</v>
      </c>
      <c r="I100" s="4">
        <v>10</v>
      </c>
      <c r="J100" s="4">
        <v>25</v>
      </c>
      <c r="K100" s="4">
        <f t="shared" si="39"/>
        <v>1750</v>
      </c>
      <c r="M100" s="1">
        <f t="shared" si="40"/>
        <v>18000</v>
      </c>
    </row>
    <row r="101" spans="1:14">
      <c r="A101" s="28">
        <v>8</v>
      </c>
      <c r="B101" s="5">
        <v>45476</v>
      </c>
      <c r="C101" s="5" t="s">
        <v>344</v>
      </c>
      <c r="D101" s="6" t="s">
        <v>327</v>
      </c>
      <c r="E101" s="4">
        <v>94</v>
      </c>
      <c r="F101" s="4">
        <v>103</v>
      </c>
      <c r="G101" s="4">
        <v>79</v>
      </c>
      <c r="H101" s="6" t="s">
        <v>135</v>
      </c>
      <c r="I101" s="4">
        <v>10</v>
      </c>
      <c r="J101" s="4">
        <v>15</v>
      </c>
      <c r="K101" s="4">
        <f t="shared" si="39"/>
        <v>1350</v>
      </c>
      <c r="M101" s="1">
        <f t="shared" si="40"/>
        <v>14100</v>
      </c>
    </row>
    <row r="102" spans="1:14" ht="16.5" customHeight="1">
      <c r="A102" s="28">
        <v>9</v>
      </c>
      <c r="B102" s="5">
        <v>45478</v>
      </c>
      <c r="C102" s="5" t="s">
        <v>345</v>
      </c>
      <c r="D102" s="6" t="s">
        <v>346</v>
      </c>
      <c r="E102" s="4">
        <v>262.39999999999998</v>
      </c>
      <c r="F102" s="4">
        <v>289.10000000000002</v>
      </c>
      <c r="G102" s="4">
        <v>229</v>
      </c>
      <c r="H102" s="6" t="s">
        <v>137</v>
      </c>
      <c r="I102" s="4">
        <v>10</v>
      </c>
      <c r="J102" s="4">
        <v>75</v>
      </c>
      <c r="K102" s="4">
        <f t="shared" si="39"/>
        <v>20025.000000000033</v>
      </c>
      <c r="M102" s="1">
        <f t="shared" si="40"/>
        <v>196799.99999999997</v>
      </c>
      <c r="N102" s="1"/>
    </row>
    <row r="103" spans="1:14">
      <c r="A103" s="28">
        <v>10</v>
      </c>
      <c r="B103" s="5">
        <v>45478</v>
      </c>
      <c r="C103" s="5" t="s">
        <v>347</v>
      </c>
      <c r="D103" s="6" t="s">
        <v>327</v>
      </c>
      <c r="E103" s="4">
        <v>288</v>
      </c>
      <c r="F103" s="4">
        <v>316</v>
      </c>
      <c r="G103" s="4">
        <v>244</v>
      </c>
      <c r="H103" s="6" t="s">
        <v>135</v>
      </c>
      <c r="I103" s="4">
        <v>10</v>
      </c>
      <c r="J103" s="4">
        <v>15</v>
      </c>
      <c r="K103" s="4">
        <f t="shared" si="39"/>
        <v>4200</v>
      </c>
      <c r="M103" s="1">
        <f t="shared" si="40"/>
        <v>43200</v>
      </c>
    </row>
    <row r="104" spans="1:14" ht="16.5" customHeight="1">
      <c r="A104" s="28">
        <v>11</v>
      </c>
      <c r="B104" s="5">
        <v>45478</v>
      </c>
      <c r="C104" s="4" t="s">
        <v>348</v>
      </c>
      <c r="D104" s="6" t="s">
        <v>41</v>
      </c>
      <c r="E104" s="4">
        <v>109</v>
      </c>
      <c r="F104" s="4">
        <v>119</v>
      </c>
      <c r="G104" s="4">
        <v>92</v>
      </c>
      <c r="H104" s="6" t="s">
        <v>135</v>
      </c>
      <c r="I104" s="4">
        <v>10</v>
      </c>
      <c r="J104" s="4">
        <v>25</v>
      </c>
      <c r="K104" s="4">
        <f t="shared" si="39"/>
        <v>2500</v>
      </c>
      <c r="M104">
        <f t="shared" si="40"/>
        <v>27250</v>
      </c>
      <c r="N104" s="1"/>
    </row>
    <row r="105" spans="1:14">
      <c r="A105" s="28">
        <v>12</v>
      </c>
      <c r="B105" s="5">
        <v>45481</v>
      </c>
      <c r="C105" s="5" t="s">
        <v>358</v>
      </c>
      <c r="D105" s="6" t="s">
        <v>41</v>
      </c>
      <c r="E105" s="4">
        <v>104.1</v>
      </c>
      <c r="F105" s="4">
        <v>109.4</v>
      </c>
      <c r="G105" s="4">
        <v>88.4</v>
      </c>
      <c r="H105" s="6" t="s">
        <v>136</v>
      </c>
      <c r="I105" s="4">
        <v>10</v>
      </c>
      <c r="J105" s="4">
        <v>25</v>
      </c>
      <c r="K105" s="4">
        <f t="shared" ref="K105:K106" si="41">I105*J105*(F105-E105)</f>
        <v>1325.0000000000027</v>
      </c>
      <c r="M105" s="1">
        <f t="shared" ref="M105:M106" si="42">I105*J105*E105</f>
        <v>26025</v>
      </c>
    </row>
    <row r="106" spans="1:14" ht="16.5" customHeight="1">
      <c r="A106" s="28">
        <v>13</v>
      </c>
      <c r="B106" s="5">
        <v>45482</v>
      </c>
      <c r="C106" s="4" t="s">
        <v>359</v>
      </c>
      <c r="D106" s="6" t="s">
        <v>41</v>
      </c>
      <c r="E106" s="4">
        <v>61</v>
      </c>
      <c r="F106" s="4">
        <v>67</v>
      </c>
      <c r="G106" s="4">
        <v>51</v>
      </c>
      <c r="H106" s="6" t="s">
        <v>135</v>
      </c>
      <c r="I106" s="4">
        <v>10</v>
      </c>
      <c r="J106" s="4">
        <v>25</v>
      </c>
      <c r="K106" s="4">
        <f t="shared" si="41"/>
        <v>1500</v>
      </c>
      <c r="M106">
        <f t="shared" si="42"/>
        <v>15250</v>
      </c>
      <c r="N106" s="1"/>
    </row>
    <row r="107" spans="1:14" ht="16.5" customHeight="1">
      <c r="A107" s="28">
        <v>14</v>
      </c>
      <c r="B107" s="5">
        <v>45483</v>
      </c>
      <c r="C107" s="4" t="s">
        <v>350</v>
      </c>
      <c r="D107" s="30" t="s">
        <v>116</v>
      </c>
      <c r="E107" s="4">
        <v>14.3</v>
      </c>
      <c r="F107" s="4">
        <v>15</v>
      </c>
      <c r="G107" s="4">
        <v>12.6</v>
      </c>
      <c r="H107" s="6" t="s">
        <v>138</v>
      </c>
      <c r="I107" s="4">
        <v>10</v>
      </c>
      <c r="J107" s="4">
        <v>1500</v>
      </c>
      <c r="K107" s="4">
        <f>I107*J107*(F107-E107)</f>
        <v>10499.999999999989</v>
      </c>
      <c r="M107" s="1">
        <f t="shared" si="40"/>
        <v>214500</v>
      </c>
      <c r="N107" s="1"/>
    </row>
    <row r="108" spans="1:14" ht="16.5" customHeight="1">
      <c r="A108" s="28">
        <v>15</v>
      </c>
      <c r="B108" s="5">
        <v>45483</v>
      </c>
      <c r="C108" s="4" t="s">
        <v>351</v>
      </c>
      <c r="D108" s="6" t="s">
        <v>41</v>
      </c>
      <c r="E108" s="4">
        <v>75.5</v>
      </c>
      <c r="F108" s="4">
        <v>83.1</v>
      </c>
      <c r="G108" s="4">
        <v>64.099999999999994</v>
      </c>
      <c r="H108" s="6" t="s">
        <v>135</v>
      </c>
      <c r="I108" s="4">
        <v>10</v>
      </c>
      <c r="J108" s="4">
        <v>25</v>
      </c>
      <c r="K108" s="4">
        <f t="shared" ref="K108:K110" si="43">I108*J108*(F108-E108)</f>
        <v>1899.9999999999986</v>
      </c>
      <c r="M108">
        <f t="shared" ref="M108:M111" si="44">I108*J108*E108</f>
        <v>18875</v>
      </c>
      <c r="N108" s="1"/>
    </row>
    <row r="109" spans="1:14" ht="16.5" customHeight="1">
      <c r="A109" s="28">
        <v>16</v>
      </c>
      <c r="B109" s="5">
        <v>45483</v>
      </c>
      <c r="C109" s="4" t="s">
        <v>347</v>
      </c>
      <c r="D109" s="6" t="s">
        <v>327</v>
      </c>
      <c r="E109" s="4">
        <v>67</v>
      </c>
      <c r="F109" s="4">
        <v>73</v>
      </c>
      <c r="G109" s="4">
        <v>56</v>
      </c>
      <c r="H109" s="6" t="s">
        <v>135</v>
      </c>
      <c r="I109" s="4">
        <v>10</v>
      </c>
      <c r="J109" s="4">
        <v>15</v>
      </c>
      <c r="K109" s="4">
        <f t="shared" si="43"/>
        <v>900</v>
      </c>
      <c r="M109">
        <f t="shared" si="44"/>
        <v>10050</v>
      </c>
      <c r="N109" s="1"/>
    </row>
    <row r="110" spans="1:14" ht="16.5" customHeight="1">
      <c r="A110" s="28">
        <v>17</v>
      </c>
      <c r="B110" s="5">
        <v>45484</v>
      </c>
      <c r="C110" s="4" t="s">
        <v>352</v>
      </c>
      <c r="D110" s="6" t="s">
        <v>41</v>
      </c>
      <c r="E110" s="4">
        <v>71</v>
      </c>
      <c r="F110" s="4">
        <v>77</v>
      </c>
      <c r="G110" s="4">
        <v>60</v>
      </c>
      <c r="H110" s="6" t="s">
        <v>135</v>
      </c>
      <c r="I110" s="4">
        <v>10</v>
      </c>
      <c r="J110" s="4">
        <v>25</v>
      </c>
      <c r="K110" s="4">
        <f t="shared" si="43"/>
        <v>1500</v>
      </c>
      <c r="M110">
        <f t="shared" si="44"/>
        <v>17750</v>
      </c>
      <c r="N110" s="1"/>
    </row>
    <row r="111" spans="1:14" ht="16.5" customHeight="1">
      <c r="A111" s="28">
        <v>18</v>
      </c>
      <c r="B111" s="5">
        <v>45484</v>
      </c>
      <c r="C111" s="4" t="s">
        <v>353</v>
      </c>
      <c r="D111" s="30" t="s">
        <v>111</v>
      </c>
      <c r="E111" s="4">
        <v>27.4</v>
      </c>
      <c r="F111" s="4">
        <v>30.6</v>
      </c>
      <c r="G111" s="4">
        <v>23.4</v>
      </c>
      <c r="H111" s="6" t="s">
        <v>137</v>
      </c>
      <c r="I111" s="4">
        <v>10</v>
      </c>
      <c r="J111" s="4">
        <v>625</v>
      </c>
      <c r="K111" s="4">
        <f>I111*J111*(F111-E111)</f>
        <v>20000.000000000018</v>
      </c>
      <c r="M111" s="1">
        <f t="shared" si="44"/>
        <v>171250</v>
      </c>
      <c r="N111" s="1"/>
    </row>
    <row r="112" spans="1:14" ht="16.5" customHeight="1">
      <c r="A112" s="28">
        <v>19</v>
      </c>
      <c r="B112" s="5">
        <v>45484</v>
      </c>
      <c r="C112" s="4" t="s">
        <v>354</v>
      </c>
      <c r="D112" s="6" t="s">
        <v>327</v>
      </c>
      <c r="E112" s="4">
        <v>375</v>
      </c>
      <c r="F112" s="4">
        <v>412</v>
      </c>
      <c r="G112" s="4">
        <v>318</v>
      </c>
      <c r="H112" s="6" t="s">
        <v>135</v>
      </c>
      <c r="I112" s="4">
        <v>10</v>
      </c>
      <c r="J112" s="4">
        <v>15</v>
      </c>
      <c r="K112" s="4">
        <f t="shared" ref="K112" si="45">I112*J112*(F112-E112)</f>
        <v>5550</v>
      </c>
      <c r="M112">
        <f t="shared" ref="M112:M113" si="46">I112*J112*E112</f>
        <v>56250</v>
      </c>
      <c r="N112" s="1"/>
    </row>
    <row r="113" spans="1:14" ht="16.5" customHeight="1">
      <c r="A113" s="28">
        <v>20</v>
      </c>
      <c r="B113" s="5">
        <v>45485</v>
      </c>
      <c r="C113" s="4" t="s">
        <v>356</v>
      </c>
      <c r="D113" s="30" t="s">
        <v>109</v>
      </c>
      <c r="E113" s="4">
        <v>52.8</v>
      </c>
      <c r="F113" s="4">
        <v>58.6</v>
      </c>
      <c r="G113" s="4">
        <v>38.5</v>
      </c>
      <c r="H113" s="6" t="s">
        <v>138</v>
      </c>
      <c r="I113" s="4">
        <v>10</v>
      </c>
      <c r="J113" s="4">
        <v>175</v>
      </c>
      <c r="K113" s="4">
        <f>I113*J113*(F113-E113)</f>
        <v>10150.000000000007</v>
      </c>
      <c r="M113" s="1">
        <f t="shared" si="46"/>
        <v>92400</v>
      </c>
      <c r="N113" s="1"/>
    </row>
    <row r="114" spans="1:14" ht="16.5" customHeight="1">
      <c r="A114" s="28">
        <v>21</v>
      </c>
      <c r="B114" s="5">
        <v>45485</v>
      </c>
      <c r="C114" s="4" t="s">
        <v>355</v>
      </c>
      <c r="D114" s="6" t="s">
        <v>327</v>
      </c>
      <c r="E114" s="4">
        <v>305</v>
      </c>
      <c r="F114" s="4">
        <v>335</v>
      </c>
      <c r="G114" s="4">
        <v>260</v>
      </c>
      <c r="H114" s="6" t="s">
        <v>135</v>
      </c>
      <c r="I114" s="4">
        <v>10</v>
      </c>
      <c r="J114" s="4">
        <v>15</v>
      </c>
      <c r="K114" s="4">
        <f t="shared" ref="K114" si="47">I114*J114*(F114-E114)</f>
        <v>4500</v>
      </c>
      <c r="M114">
        <f t="shared" ref="M114:M116" si="48">I114*J114*E114</f>
        <v>45750</v>
      </c>
      <c r="N114" s="1"/>
    </row>
    <row r="115" spans="1:14" ht="16.5" customHeight="1">
      <c r="A115" s="28">
        <v>22</v>
      </c>
      <c r="B115" s="5">
        <v>45485</v>
      </c>
      <c r="C115" s="4" t="s">
        <v>357</v>
      </c>
      <c r="D115" s="6" t="s">
        <v>41</v>
      </c>
      <c r="E115" s="4">
        <v>102</v>
      </c>
      <c r="F115" s="4">
        <v>112</v>
      </c>
      <c r="G115" s="4">
        <v>86</v>
      </c>
      <c r="H115" s="8" t="s">
        <v>7</v>
      </c>
      <c r="I115" s="4">
        <v>10</v>
      </c>
      <c r="J115" s="4">
        <v>25</v>
      </c>
      <c r="K115" s="23">
        <f>I115*J115*(G115-E115)</f>
        <v>-4000</v>
      </c>
      <c r="M115">
        <f t="shared" si="48"/>
        <v>25500</v>
      </c>
      <c r="N115" s="1"/>
    </row>
    <row r="116" spans="1:14" ht="16.5" customHeight="1">
      <c r="A116" s="28">
        <v>23</v>
      </c>
      <c r="B116" s="5">
        <v>45488</v>
      </c>
      <c r="C116" s="4" t="s">
        <v>361</v>
      </c>
      <c r="D116" s="30" t="s">
        <v>41</v>
      </c>
      <c r="E116" s="4">
        <v>110.2</v>
      </c>
      <c r="F116" s="4">
        <v>115.8</v>
      </c>
      <c r="G116" s="4">
        <v>93.2</v>
      </c>
      <c r="H116" s="6" t="s">
        <v>136</v>
      </c>
      <c r="I116" s="4">
        <v>10</v>
      </c>
      <c r="J116" s="4">
        <v>25</v>
      </c>
      <c r="K116" s="4">
        <f>I116*J116*(F116-E116)</f>
        <v>1399.9999999999986</v>
      </c>
      <c r="M116" s="1">
        <f t="shared" si="48"/>
        <v>27550</v>
      </c>
      <c r="N116" s="1"/>
    </row>
    <row r="117" spans="1:14" ht="16.5" customHeight="1">
      <c r="A117" s="28">
        <v>24</v>
      </c>
      <c r="B117" s="5">
        <v>45488</v>
      </c>
      <c r="C117" s="4" t="s">
        <v>354</v>
      </c>
      <c r="D117" s="6" t="s">
        <v>327</v>
      </c>
      <c r="E117" s="4">
        <v>228.9</v>
      </c>
      <c r="F117" s="4">
        <v>240.4</v>
      </c>
      <c r="G117" s="4">
        <v>193.9</v>
      </c>
      <c r="H117" s="6" t="s">
        <v>136</v>
      </c>
      <c r="I117" s="4">
        <v>10</v>
      </c>
      <c r="J117" s="4">
        <v>15</v>
      </c>
      <c r="K117" s="4">
        <f t="shared" ref="K117" si="49">I117*J117*(F117-E117)</f>
        <v>1725</v>
      </c>
      <c r="M117">
        <f t="shared" ref="M117:M123" si="50">I117*J117*E117</f>
        <v>34335</v>
      </c>
      <c r="N117" s="1"/>
    </row>
    <row r="118" spans="1:14" ht="16.5" customHeight="1">
      <c r="A118" s="28">
        <v>25</v>
      </c>
      <c r="B118" s="5">
        <v>45488</v>
      </c>
      <c r="C118" s="4" t="s">
        <v>360</v>
      </c>
      <c r="D118" s="6" t="s">
        <v>113</v>
      </c>
      <c r="E118" s="4">
        <v>31</v>
      </c>
      <c r="F118" s="4">
        <v>36</v>
      </c>
      <c r="G118" s="4">
        <v>24.7</v>
      </c>
      <c r="H118" s="8" t="s">
        <v>7</v>
      </c>
      <c r="I118" s="4">
        <v>10</v>
      </c>
      <c r="J118" s="4">
        <v>400</v>
      </c>
      <c r="K118" s="23">
        <f>I118*J118*(G118-E118)</f>
        <v>-25200.000000000004</v>
      </c>
      <c r="M118">
        <f t="shared" si="50"/>
        <v>124000</v>
      </c>
      <c r="N118" s="1"/>
    </row>
    <row r="119" spans="1:14" ht="16.5" customHeight="1">
      <c r="A119" s="28">
        <v>26</v>
      </c>
      <c r="B119" s="5">
        <v>45489</v>
      </c>
      <c r="C119" s="4" t="s">
        <v>341</v>
      </c>
      <c r="D119" s="6" t="s">
        <v>327</v>
      </c>
      <c r="E119" s="4">
        <v>70</v>
      </c>
      <c r="F119" s="4">
        <v>77</v>
      </c>
      <c r="G119" s="4">
        <v>59</v>
      </c>
      <c r="H119" s="6" t="s">
        <v>135</v>
      </c>
      <c r="I119" s="4">
        <v>10</v>
      </c>
      <c r="J119" s="4">
        <v>15</v>
      </c>
      <c r="K119" s="4">
        <f t="shared" ref="K119" si="51">I119*J119*(F119-E119)</f>
        <v>1050</v>
      </c>
      <c r="M119">
        <f t="shared" si="50"/>
        <v>10500</v>
      </c>
      <c r="N119" s="1"/>
    </row>
    <row r="120" spans="1:14" ht="16.5" customHeight="1">
      <c r="A120" s="28">
        <v>27</v>
      </c>
      <c r="B120" s="5">
        <v>45489</v>
      </c>
      <c r="C120" s="4" t="s">
        <v>362</v>
      </c>
      <c r="D120" s="30" t="s">
        <v>41</v>
      </c>
      <c r="E120" s="4">
        <v>85.7</v>
      </c>
      <c r="F120" s="4">
        <v>94.3</v>
      </c>
      <c r="G120" s="4">
        <v>72.8</v>
      </c>
      <c r="H120" s="6" t="s">
        <v>135</v>
      </c>
      <c r="I120" s="4">
        <v>10</v>
      </c>
      <c r="J120" s="4">
        <v>25</v>
      </c>
      <c r="K120" s="4">
        <f t="shared" ref="K120:K126" si="52">I120*J120*(F120-E120)</f>
        <v>2149.9999999999986</v>
      </c>
      <c r="M120" s="1">
        <f t="shared" si="50"/>
        <v>21425</v>
      </c>
      <c r="N120" s="1"/>
    </row>
    <row r="121" spans="1:14" ht="16.5" customHeight="1">
      <c r="A121" s="28">
        <v>28</v>
      </c>
      <c r="B121" s="5">
        <v>45491</v>
      </c>
      <c r="C121" s="4" t="s">
        <v>362</v>
      </c>
      <c r="D121" s="30" t="s">
        <v>41</v>
      </c>
      <c r="E121" s="4">
        <v>28</v>
      </c>
      <c r="F121" s="4">
        <v>30</v>
      </c>
      <c r="G121" s="4">
        <v>23</v>
      </c>
      <c r="H121" s="6" t="s">
        <v>135</v>
      </c>
      <c r="I121" s="4">
        <v>10</v>
      </c>
      <c r="J121" s="4">
        <v>25</v>
      </c>
      <c r="K121" s="4">
        <f t="shared" si="52"/>
        <v>500</v>
      </c>
      <c r="M121" s="1">
        <f t="shared" si="50"/>
        <v>7000</v>
      </c>
      <c r="N121" s="1"/>
    </row>
    <row r="122" spans="1:14" ht="16.5" customHeight="1">
      <c r="A122" s="28">
        <v>29</v>
      </c>
      <c r="B122" s="5">
        <v>45491</v>
      </c>
      <c r="C122" s="4" t="s">
        <v>365</v>
      </c>
      <c r="D122" s="30" t="s">
        <v>327</v>
      </c>
      <c r="E122" s="4">
        <v>577</v>
      </c>
      <c r="F122" s="4">
        <v>605.20000000000005</v>
      </c>
      <c r="G122" s="4">
        <v>490</v>
      </c>
      <c r="H122" s="6" t="s">
        <v>136</v>
      </c>
      <c r="I122" s="4">
        <v>10</v>
      </c>
      <c r="J122" s="4">
        <v>15</v>
      </c>
      <c r="K122" s="4">
        <f t="shared" si="52"/>
        <v>4230.0000000000073</v>
      </c>
      <c r="M122" s="1">
        <f t="shared" ref="M122" si="53">I122*J122*E122</f>
        <v>86550</v>
      </c>
      <c r="N122" s="1"/>
    </row>
    <row r="123" spans="1:14" ht="16.5" customHeight="1">
      <c r="A123" s="28">
        <v>30</v>
      </c>
      <c r="B123" s="5">
        <v>45491</v>
      </c>
      <c r="C123" s="4" t="s">
        <v>363</v>
      </c>
      <c r="D123" s="30" t="s">
        <v>364</v>
      </c>
      <c r="E123" s="4">
        <v>15.2</v>
      </c>
      <c r="F123" s="4">
        <v>17.399999999999999</v>
      </c>
      <c r="G123" s="4">
        <v>12.4</v>
      </c>
      <c r="H123" s="6" t="s">
        <v>137</v>
      </c>
      <c r="I123" s="4">
        <v>10</v>
      </c>
      <c r="J123" s="4">
        <v>700</v>
      </c>
      <c r="K123" s="4">
        <f t="shared" si="52"/>
        <v>15399.999999999995</v>
      </c>
      <c r="M123" s="1">
        <f t="shared" si="50"/>
        <v>106400</v>
      </c>
      <c r="N123" s="1"/>
    </row>
    <row r="124" spans="1:14" ht="16.5" customHeight="1">
      <c r="A124" s="28">
        <v>31</v>
      </c>
      <c r="B124" s="5">
        <v>45492</v>
      </c>
      <c r="C124" s="4" t="s">
        <v>367</v>
      </c>
      <c r="D124" s="30" t="s">
        <v>368</v>
      </c>
      <c r="E124" s="4">
        <v>16.5</v>
      </c>
      <c r="F124" s="4">
        <v>18.600000000000001</v>
      </c>
      <c r="G124" s="4">
        <v>13.8</v>
      </c>
      <c r="H124" s="6" t="s">
        <v>369</v>
      </c>
      <c r="I124" s="4">
        <v>10</v>
      </c>
      <c r="J124" s="4">
        <v>475</v>
      </c>
      <c r="K124" s="4">
        <f t="shared" si="52"/>
        <v>9975.0000000000073</v>
      </c>
      <c r="M124" s="1">
        <f>I124*J124*E124</f>
        <v>78375</v>
      </c>
      <c r="N124" s="1"/>
    </row>
    <row r="125" spans="1:14" ht="16.5" customHeight="1">
      <c r="A125" s="28">
        <v>32</v>
      </c>
      <c r="B125" s="5">
        <v>45492</v>
      </c>
      <c r="C125" s="4" t="s">
        <v>366</v>
      </c>
      <c r="D125" s="30" t="s">
        <v>41</v>
      </c>
      <c r="E125" s="4">
        <v>223</v>
      </c>
      <c r="F125" s="4">
        <v>245</v>
      </c>
      <c r="G125" s="4">
        <v>189</v>
      </c>
      <c r="H125" s="6" t="s">
        <v>135</v>
      </c>
      <c r="I125" s="4">
        <v>10</v>
      </c>
      <c r="J125" s="4">
        <v>25</v>
      </c>
      <c r="K125" s="4">
        <f t="shared" si="52"/>
        <v>5500</v>
      </c>
      <c r="M125" s="1">
        <f t="shared" ref="M125:M126" si="54">I125*J125*E125</f>
        <v>55750</v>
      </c>
      <c r="N125" s="1"/>
    </row>
    <row r="126" spans="1:14" ht="16.5" customHeight="1">
      <c r="A126" s="28">
        <v>33</v>
      </c>
      <c r="B126" s="5">
        <v>45492</v>
      </c>
      <c r="C126" s="4" t="s">
        <v>330</v>
      </c>
      <c r="D126" s="30" t="s">
        <v>327</v>
      </c>
      <c r="E126" s="4">
        <v>560</v>
      </c>
      <c r="F126" s="4">
        <v>616</v>
      </c>
      <c r="G126" s="4">
        <v>476</v>
      </c>
      <c r="H126" s="6" t="s">
        <v>135</v>
      </c>
      <c r="I126" s="4">
        <v>10</v>
      </c>
      <c r="J126" s="4">
        <v>15</v>
      </c>
      <c r="K126" s="4">
        <f t="shared" si="52"/>
        <v>8400</v>
      </c>
      <c r="M126" s="1">
        <f t="shared" si="54"/>
        <v>84000</v>
      </c>
      <c r="N126" s="1"/>
    </row>
    <row r="127" spans="1:14" ht="16.5" customHeight="1">
      <c r="A127" s="28">
        <v>34</v>
      </c>
      <c r="B127" s="5">
        <v>45495</v>
      </c>
      <c r="C127" s="4" t="s">
        <v>370</v>
      </c>
      <c r="D127" s="30" t="s">
        <v>120</v>
      </c>
      <c r="E127" s="4">
        <v>19.100000000000001</v>
      </c>
      <c r="F127" s="4">
        <v>22.8</v>
      </c>
      <c r="G127" s="4">
        <v>14.5</v>
      </c>
      <c r="H127" s="6" t="s">
        <v>137</v>
      </c>
      <c r="I127" s="4">
        <v>10</v>
      </c>
      <c r="J127" s="4">
        <v>550</v>
      </c>
      <c r="K127" s="4">
        <f t="shared" ref="K127:K129" si="55">I127*J127*(F127-E127)</f>
        <v>20349.999999999996</v>
      </c>
      <c r="M127" s="1">
        <f>I127*J127*E127</f>
        <v>105050.00000000001</v>
      </c>
      <c r="N127" s="1"/>
    </row>
    <row r="128" spans="1:14" ht="16.5" customHeight="1">
      <c r="A128" s="28">
        <v>35</v>
      </c>
      <c r="B128" s="5">
        <v>45495</v>
      </c>
      <c r="C128" s="4" t="s">
        <v>371</v>
      </c>
      <c r="D128" s="30" t="s">
        <v>41</v>
      </c>
      <c r="E128" s="4">
        <v>208.1</v>
      </c>
      <c r="F128" s="4">
        <v>229</v>
      </c>
      <c r="G128" s="4">
        <v>176.8</v>
      </c>
      <c r="H128" s="6" t="s">
        <v>135</v>
      </c>
      <c r="I128" s="4">
        <v>10</v>
      </c>
      <c r="J128" s="4">
        <v>25</v>
      </c>
      <c r="K128" s="4">
        <f t="shared" si="55"/>
        <v>5225.0000000000018</v>
      </c>
      <c r="M128" s="1">
        <f t="shared" ref="M128:M129" si="56">I128*J128*E128</f>
        <v>52025</v>
      </c>
      <c r="N128" s="1"/>
    </row>
    <row r="129" spans="1:14" ht="16.5" customHeight="1">
      <c r="A129" s="28">
        <v>36</v>
      </c>
      <c r="B129" s="5">
        <v>45495</v>
      </c>
      <c r="C129" s="4" t="s">
        <v>372</v>
      </c>
      <c r="D129" s="30" t="s">
        <v>327</v>
      </c>
      <c r="E129" s="4">
        <v>500</v>
      </c>
      <c r="F129" s="4">
        <v>550</v>
      </c>
      <c r="G129" s="4">
        <v>425</v>
      </c>
      <c r="H129" s="6" t="s">
        <v>135</v>
      </c>
      <c r="I129" s="4">
        <v>10</v>
      </c>
      <c r="J129" s="4">
        <v>15</v>
      </c>
      <c r="K129" s="4">
        <f t="shared" si="55"/>
        <v>7500</v>
      </c>
      <c r="M129" s="1">
        <f t="shared" si="56"/>
        <v>75000</v>
      </c>
      <c r="N129" s="1"/>
    </row>
    <row r="130" spans="1:14" ht="16.5" customHeight="1">
      <c r="A130" s="28">
        <v>37</v>
      </c>
      <c r="B130" s="5">
        <v>45496</v>
      </c>
      <c r="C130" s="4" t="s">
        <v>373</v>
      </c>
      <c r="D130" s="30" t="s">
        <v>374</v>
      </c>
      <c r="E130" s="4">
        <v>99.5</v>
      </c>
      <c r="F130" s="4">
        <v>106.2</v>
      </c>
      <c r="G130" s="4">
        <v>91.1</v>
      </c>
      <c r="H130" s="6" t="s">
        <v>137</v>
      </c>
      <c r="I130" s="4">
        <v>10</v>
      </c>
      <c r="J130" s="4">
        <v>300</v>
      </c>
      <c r="K130" s="4">
        <f t="shared" ref="K130:K135" si="57">I130*J130*(F130-E130)</f>
        <v>20100.000000000007</v>
      </c>
      <c r="M130" s="1">
        <f>I130*J130*E130</f>
        <v>298500</v>
      </c>
      <c r="N130" s="1"/>
    </row>
    <row r="131" spans="1:14" ht="16.5" customHeight="1">
      <c r="A131" s="28">
        <v>38</v>
      </c>
      <c r="B131" s="5">
        <v>45496</v>
      </c>
      <c r="C131" s="4" t="s">
        <v>376</v>
      </c>
      <c r="D131" s="30" t="s">
        <v>377</v>
      </c>
      <c r="E131" s="4">
        <v>75.3</v>
      </c>
      <c r="F131" s="4">
        <v>85.3</v>
      </c>
      <c r="G131" s="4">
        <v>62.8</v>
      </c>
      <c r="H131" s="6" t="s">
        <v>137</v>
      </c>
      <c r="I131" s="4">
        <v>10</v>
      </c>
      <c r="J131" s="4">
        <v>200</v>
      </c>
      <c r="K131" s="4">
        <f t="shared" ref="K131" si="58">I131*J131*(F131-E131)</f>
        <v>20000</v>
      </c>
      <c r="M131" s="1">
        <f>I131*J131*E131</f>
        <v>150600</v>
      </c>
      <c r="N131" s="1"/>
    </row>
    <row r="132" spans="1:14" ht="16.5" customHeight="1">
      <c r="A132" s="28">
        <v>39</v>
      </c>
      <c r="B132" s="5">
        <v>45496</v>
      </c>
      <c r="C132" s="4" t="s">
        <v>375</v>
      </c>
      <c r="D132" s="30" t="s">
        <v>41</v>
      </c>
      <c r="E132" s="4">
        <v>208</v>
      </c>
      <c r="F132" s="4">
        <v>228</v>
      </c>
      <c r="G132" s="4">
        <v>176</v>
      </c>
      <c r="H132" s="6" t="s">
        <v>135</v>
      </c>
      <c r="I132" s="4">
        <v>10</v>
      </c>
      <c r="J132" s="4">
        <v>25</v>
      </c>
      <c r="K132" s="4">
        <f t="shared" si="57"/>
        <v>5000</v>
      </c>
      <c r="M132" s="1">
        <f t="shared" ref="M132" si="59">I132*J132*E132</f>
        <v>52000</v>
      </c>
      <c r="N132" s="1"/>
    </row>
    <row r="133" spans="1:14" ht="16.5" customHeight="1">
      <c r="A133" s="28">
        <v>40</v>
      </c>
      <c r="B133" s="5">
        <v>45497</v>
      </c>
      <c r="C133" s="4" t="s">
        <v>378</v>
      </c>
      <c r="D133" s="30" t="s">
        <v>111</v>
      </c>
      <c r="E133" s="4">
        <v>31.7</v>
      </c>
      <c r="F133" s="4">
        <v>34.9</v>
      </c>
      <c r="G133" s="4">
        <v>27.7</v>
      </c>
      <c r="H133" s="6" t="s">
        <v>137</v>
      </c>
      <c r="I133" s="4">
        <v>10</v>
      </c>
      <c r="J133" s="4">
        <v>625</v>
      </c>
      <c r="K133" s="4">
        <f t="shared" si="57"/>
        <v>19999.999999999996</v>
      </c>
      <c r="M133" s="1">
        <f>I133*J133*E133</f>
        <v>198125</v>
      </c>
      <c r="N133" s="1"/>
    </row>
    <row r="134" spans="1:14" ht="16.5" customHeight="1">
      <c r="A134" s="28">
        <v>41</v>
      </c>
      <c r="B134" s="5">
        <v>45497</v>
      </c>
      <c r="C134" s="4" t="s">
        <v>352</v>
      </c>
      <c r="D134" s="30" t="s">
        <v>41</v>
      </c>
      <c r="E134" s="4">
        <v>98</v>
      </c>
      <c r="F134" s="4">
        <v>107</v>
      </c>
      <c r="G134" s="4">
        <v>83</v>
      </c>
      <c r="H134" s="6" t="s">
        <v>135</v>
      </c>
      <c r="I134" s="4">
        <v>10</v>
      </c>
      <c r="J134" s="4">
        <v>25</v>
      </c>
      <c r="K134" s="4">
        <f t="shared" si="57"/>
        <v>2250</v>
      </c>
      <c r="M134" s="1">
        <f t="shared" ref="M134:M135" si="60">I134*J134*E134</f>
        <v>24500</v>
      </c>
      <c r="N134" s="1"/>
    </row>
    <row r="135" spans="1:14" ht="16.5" customHeight="1">
      <c r="A135" s="28">
        <v>42</v>
      </c>
      <c r="B135" s="5">
        <v>45497</v>
      </c>
      <c r="C135" s="4" t="s">
        <v>379</v>
      </c>
      <c r="D135" s="30" t="s">
        <v>327</v>
      </c>
      <c r="E135" s="4">
        <v>221</v>
      </c>
      <c r="F135" s="4">
        <v>243</v>
      </c>
      <c r="G135" s="4">
        <v>187</v>
      </c>
      <c r="H135" s="6" t="s">
        <v>135</v>
      </c>
      <c r="I135" s="4">
        <v>10</v>
      </c>
      <c r="J135" s="4">
        <v>15</v>
      </c>
      <c r="K135" s="4">
        <f t="shared" si="57"/>
        <v>3300</v>
      </c>
      <c r="M135" s="1">
        <f t="shared" si="60"/>
        <v>33150</v>
      </c>
      <c r="N135" s="1"/>
    </row>
    <row r="136" spans="1:14" ht="16.5" customHeight="1">
      <c r="A136" s="28">
        <v>43</v>
      </c>
      <c r="B136" s="5">
        <v>45498</v>
      </c>
      <c r="C136" s="4" t="s">
        <v>380</v>
      </c>
      <c r="D136" s="30" t="s">
        <v>112</v>
      </c>
      <c r="E136" s="4">
        <v>47.4</v>
      </c>
      <c r="F136" s="4">
        <v>49</v>
      </c>
      <c r="G136" s="4">
        <v>43.5</v>
      </c>
      <c r="H136" s="6" t="s">
        <v>138</v>
      </c>
      <c r="I136" s="4">
        <v>10</v>
      </c>
      <c r="J136" s="4">
        <v>650</v>
      </c>
      <c r="K136" s="4">
        <f t="shared" ref="K136:K137" si="61">I136*J136*(F136-E136)</f>
        <v>10400.000000000009</v>
      </c>
      <c r="M136" s="1">
        <f>I136*J136*E136</f>
        <v>308100</v>
      </c>
      <c r="N136" s="1"/>
    </row>
    <row r="137" spans="1:14" ht="16.5" customHeight="1">
      <c r="A137" s="28">
        <v>44</v>
      </c>
      <c r="B137" s="5">
        <v>45498</v>
      </c>
      <c r="C137" s="4" t="s">
        <v>381</v>
      </c>
      <c r="D137" s="30" t="s">
        <v>327</v>
      </c>
      <c r="E137" s="4">
        <v>401</v>
      </c>
      <c r="F137" s="4">
        <v>441</v>
      </c>
      <c r="G137" s="4">
        <v>340</v>
      </c>
      <c r="H137" s="6" t="s">
        <v>135</v>
      </c>
      <c r="I137" s="4">
        <v>10</v>
      </c>
      <c r="J137" s="4">
        <v>15</v>
      </c>
      <c r="K137" s="4">
        <f t="shared" si="61"/>
        <v>6000</v>
      </c>
      <c r="M137" s="1">
        <f t="shared" ref="M137:M140" si="62">I137*J137*E137</f>
        <v>60150</v>
      </c>
      <c r="N137" s="1"/>
    </row>
    <row r="138" spans="1:14" ht="16.5" customHeight="1">
      <c r="A138" s="28">
        <v>45</v>
      </c>
      <c r="B138" s="5">
        <v>45499</v>
      </c>
      <c r="C138" s="4" t="s">
        <v>382</v>
      </c>
      <c r="D138" s="6" t="s">
        <v>383</v>
      </c>
      <c r="E138" s="4">
        <v>44.6</v>
      </c>
      <c r="F138" s="4">
        <v>49.6</v>
      </c>
      <c r="G138" s="4">
        <v>38.299999999999997</v>
      </c>
      <c r="H138" s="8" t="s">
        <v>7</v>
      </c>
      <c r="I138" s="4">
        <v>10</v>
      </c>
      <c r="J138" s="4">
        <v>400</v>
      </c>
      <c r="K138" s="23">
        <f>I138*J138*(G138-E138)</f>
        <v>-25200.000000000018</v>
      </c>
      <c r="M138">
        <f t="shared" si="62"/>
        <v>178400</v>
      </c>
      <c r="N138" s="1"/>
    </row>
    <row r="139" spans="1:14" ht="16.5" customHeight="1">
      <c r="A139" s="28">
        <v>46</v>
      </c>
      <c r="B139" s="5">
        <v>45499</v>
      </c>
      <c r="C139" s="4" t="s">
        <v>236</v>
      </c>
      <c r="D139" s="30" t="s">
        <v>41</v>
      </c>
      <c r="E139" s="4">
        <v>110</v>
      </c>
      <c r="F139" s="4">
        <v>121</v>
      </c>
      <c r="G139" s="4">
        <v>93</v>
      </c>
      <c r="H139" s="6" t="s">
        <v>135</v>
      </c>
      <c r="I139" s="4">
        <v>10</v>
      </c>
      <c r="J139" s="4">
        <v>25</v>
      </c>
      <c r="K139" s="4">
        <f t="shared" ref="K139:K140" si="63">I139*J139*(F139-E139)</f>
        <v>2750</v>
      </c>
      <c r="M139" s="1">
        <f t="shared" si="62"/>
        <v>27500</v>
      </c>
      <c r="N139" s="1"/>
    </row>
    <row r="140" spans="1:14" ht="16.5" customHeight="1">
      <c r="A140" s="28">
        <v>47</v>
      </c>
      <c r="B140" s="5">
        <v>45499</v>
      </c>
      <c r="C140" s="4" t="s">
        <v>384</v>
      </c>
      <c r="D140" s="30" t="s">
        <v>327</v>
      </c>
      <c r="E140" s="4">
        <v>322</v>
      </c>
      <c r="F140" s="4">
        <v>354</v>
      </c>
      <c r="G140" s="4">
        <v>273</v>
      </c>
      <c r="H140" s="6" t="s">
        <v>135</v>
      </c>
      <c r="I140" s="4">
        <v>10</v>
      </c>
      <c r="J140" s="4">
        <v>15</v>
      </c>
      <c r="K140" s="4">
        <f t="shared" si="63"/>
        <v>4800</v>
      </c>
      <c r="M140" s="1">
        <f t="shared" si="62"/>
        <v>48300</v>
      </c>
      <c r="N140" s="1"/>
    </row>
    <row r="141" spans="1:14">
      <c r="A141" s="28"/>
      <c r="B141" s="5"/>
      <c r="C141" s="5"/>
      <c r="D141" s="6"/>
      <c r="E141" s="4"/>
      <c r="F141" s="4"/>
      <c r="G141" s="4"/>
      <c r="H141" s="6"/>
      <c r="I141" s="4"/>
      <c r="J141" s="4"/>
      <c r="K141" s="4"/>
      <c r="M141" s="1">
        <f>I141*J141*E141</f>
        <v>0</v>
      </c>
    </row>
    <row r="142" spans="1:14" ht="18.75">
      <c r="A142" s="1"/>
      <c r="D142" s="26"/>
      <c r="F142" s="59" t="s">
        <v>349</v>
      </c>
      <c r="G142" s="60"/>
      <c r="H142" s="61"/>
      <c r="I142" s="34"/>
      <c r="J142" s="34"/>
      <c r="K142" s="22">
        <f>SUM(K93:K141)</f>
        <v>262705</v>
      </c>
    </row>
    <row r="145" spans="3:13">
      <c r="D145" s="51" t="s">
        <v>287</v>
      </c>
      <c r="E145" s="52"/>
      <c r="F145" s="52"/>
      <c r="G145" s="52"/>
      <c r="H145" s="52"/>
      <c r="I145" s="52"/>
      <c r="J145" s="52"/>
      <c r="K145" s="53"/>
    </row>
    <row r="146" spans="3:13">
      <c r="D146" s="40" t="s">
        <v>141</v>
      </c>
      <c r="E146" s="40"/>
      <c r="F146" s="40"/>
      <c r="G146" s="40"/>
      <c r="H146" s="41" t="s">
        <v>82</v>
      </c>
      <c r="I146" s="41"/>
      <c r="J146" s="41"/>
      <c r="K146" s="41"/>
    </row>
    <row r="147" spans="3:13">
      <c r="D147" s="54" t="s">
        <v>288</v>
      </c>
      <c r="E147" s="54"/>
      <c r="F147" s="54"/>
      <c r="G147" s="54"/>
      <c r="H147" s="54"/>
      <c r="I147" s="54"/>
      <c r="J147" s="54"/>
      <c r="K147" s="54"/>
    </row>
    <row r="157" spans="3:13" ht="15.75" thickBot="1"/>
    <row r="158" spans="3:13" ht="15.75" thickBot="1">
      <c r="C158" s="36" t="s">
        <v>35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8"/>
    </row>
  </sheetData>
  <sheetProtection password="8E30" sheet="1" objects="1" scenarios="1"/>
  <mergeCells count="11">
    <mergeCell ref="C158:M158"/>
    <mergeCell ref="F19:H19"/>
    <mergeCell ref="D145:K145"/>
    <mergeCell ref="D146:G146"/>
    <mergeCell ref="H146:K146"/>
    <mergeCell ref="D147:K147"/>
    <mergeCell ref="F26:H26"/>
    <mergeCell ref="F41:H41"/>
    <mergeCell ref="F60:H60"/>
    <mergeCell ref="F90:H90"/>
    <mergeCell ref="F142:H1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2014</vt:lpstr>
      <vt:lpstr>2016</vt:lpstr>
      <vt:lpstr>2023</vt:lpstr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SATHYA</dc:creator>
  <cp:lastModifiedBy>dell</cp:lastModifiedBy>
  <dcterms:created xsi:type="dcterms:W3CDTF">2014-05-02T02:53:46Z</dcterms:created>
  <dcterms:modified xsi:type="dcterms:W3CDTF">2024-07-26T07:59:51Z</dcterms:modified>
</cp:coreProperties>
</file>